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760" activeTab="0"/>
  </bookViews>
  <sheets>
    <sheet name="OPĆI DIO" sheetId="1" r:id="rId1"/>
    <sheet name="PRIHODI I PRIMICI" sheetId="2" r:id="rId2"/>
    <sheet name="RASHODI I IZDACI" sheetId="3" r:id="rId3"/>
    <sheet name="AKTIVNOSTI I IZVORI" sheetId="4" r:id="rId4"/>
    <sheet name="List1" sheetId="5" r:id="rId5"/>
  </sheets>
  <definedNames>
    <definedName name="_xlnm.Print_Area" localSheetId="0">'OPĆI DIO'!$A$2:$H$31</definedName>
  </definedNames>
  <calcPr fullCalcOnLoad="1"/>
</workbook>
</file>

<file path=xl/sharedStrings.xml><?xml version="1.0" encoding="utf-8"?>
<sst xmlns="http://schemas.openxmlformats.org/spreadsheetml/2006/main" count="452" uniqueCount="257">
  <si>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</si>
  <si>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</si>
  <si>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</si>
  <si>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</si>
  <si>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</si>
  <si>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</si>
  <si>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</si>
  <si>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Ostali rashodi za zaposlene</t>
  </si>
  <si>
    <t>Naknade troškova zaposlenima</t>
  </si>
  <si>
    <t>Rashodi za materijal i energiju</t>
  </si>
  <si>
    <t>Rashodi za usluge</t>
  </si>
  <si>
    <t>Ostali nespomenuti rashodi poslovanja</t>
  </si>
  <si>
    <t>Ostali financijski rashodi</t>
  </si>
  <si>
    <t>Postrojenja i oprema</t>
  </si>
  <si>
    <t>PRIHODI UKUPNO</t>
  </si>
  <si>
    <t>RASHODI UKUPNO</t>
  </si>
  <si>
    <t>PRIHODI OD PRODAJE NEFINANCIJSKE IMOVINE</t>
  </si>
  <si>
    <t>RASHODI ZA NABAVU NEFINANCIJSKE IMOVINE</t>
  </si>
  <si>
    <t>Prijevozna sredstva</t>
  </si>
  <si>
    <t>Ulaganja u računalne programe</t>
  </si>
  <si>
    <t>Dodatna ulaganja na postrojenjima i opremi</t>
  </si>
  <si>
    <t>Prihodi od imovine</t>
  </si>
  <si>
    <t>Prihodi od financijske imovine</t>
  </si>
  <si>
    <t>Prihodi po posebnim propisima</t>
  </si>
  <si>
    <t>Ostali prihodi</t>
  </si>
  <si>
    <t>Prihodi od prodaje prijevoznih sredstava</t>
  </si>
  <si>
    <t>Izvršenje prethodne godine</t>
  </si>
  <si>
    <t>Plan tekuće godine</t>
  </si>
  <si>
    <t>Izvršenje tekuće godine</t>
  </si>
  <si>
    <t>Indeks</t>
  </si>
  <si>
    <t>RASHODI I IZDACI</t>
  </si>
  <si>
    <t>PO EKONOMSKOJ KLASIFIKACIJI</t>
  </si>
  <si>
    <t>Prihodi od zateznih kamata</t>
  </si>
  <si>
    <t>Kapitalne donacije</t>
  </si>
  <si>
    <t>Prihodi od prodaje proizvoda i robe</t>
  </si>
  <si>
    <t>RASHODI ZA ZAPOSLENE</t>
  </si>
  <si>
    <t>Bruto plaće</t>
  </si>
  <si>
    <t>Doprinosi na plaću</t>
  </si>
  <si>
    <t>Uredski materijal i ostali materijalni rashodi</t>
  </si>
  <si>
    <t>Materijal i sirovine</t>
  </si>
  <si>
    <t>Energija</t>
  </si>
  <si>
    <t>Sitni inventar i auto gume</t>
  </si>
  <si>
    <t>Službena, radna i zaštitna odjeća i obuća</t>
  </si>
  <si>
    <t>Usluge telefona, pošte</t>
  </si>
  <si>
    <t>Usluge tekućeg  i inv. održavanja</t>
  </si>
  <si>
    <t>Usluge promidžbe i informiranja</t>
  </si>
  <si>
    <t>Komunalne usluge</t>
  </si>
  <si>
    <t>Zakupnine i najamnine i licence</t>
  </si>
  <si>
    <t>Zdravstvene usluge</t>
  </si>
  <si>
    <t>Intelektualne i osobne usluge</t>
  </si>
  <si>
    <t>Računalne usluge</t>
  </si>
  <si>
    <t>Ostale usluge</t>
  </si>
  <si>
    <t>Troškovi sudskih postupaka</t>
  </si>
  <si>
    <t>rashodi za protokol i ostali rashodi</t>
  </si>
  <si>
    <t>RASHODI ZA NABAVU OPREME</t>
  </si>
  <si>
    <t>Uredska oprema i namješaj</t>
  </si>
  <si>
    <t>Komunikacijska oprema</t>
  </si>
  <si>
    <t>Oprema za održavanje i zaštitu</t>
  </si>
  <si>
    <t>Medicinska i laboratorijska oprema</t>
  </si>
  <si>
    <t>Instrumenti,uređaji i strojevi</t>
  </si>
  <si>
    <t>Sportska i glazbena oprema</t>
  </si>
  <si>
    <t>Uređaji,oprema i strojevi za ostale namjene</t>
  </si>
  <si>
    <t>Dodatna ulaganja</t>
  </si>
  <si>
    <t>Dodatna ulaganja na građ. objektima</t>
  </si>
  <si>
    <t>Dodatna ulaganja na prijevoznim sredstvima</t>
  </si>
  <si>
    <t>Dodatna ulaganja za ostalu nef. imovinu</t>
  </si>
  <si>
    <t>Manjak prihoda za pokriti</t>
  </si>
  <si>
    <t>Izdaci za financijsku imovinu i otplate zajmova</t>
  </si>
  <si>
    <t>Financijski rashodi</t>
  </si>
  <si>
    <t>UKUPNO RASHODI</t>
  </si>
  <si>
    <t>NEUROPSIHIJATRIJSKA BOLNICA DR.I.BARBOT POPOVAČA</t>
  </si>
  <si>
    <t>BROJ</t>
  </si>
  <si>
    <t>POZICIJA</t>
  </si>
  <si>
    <t>KONTA</t>
  </si>
  <si>
    <t>VRSTA RASHODA / IZDATAKA</t>
  </si>
  <si>
    <t>INDEKS</t>
  </si>
  <si>
    <t>Korisnik</t>
  </si>
  <si>
    <t>29236</t>
  </si>
  <si>
    <t>Program</t>
  </si>
  <si>
    <t>1001</t>
  </si>
  <si>
    <t>Program javnih potreba u zdravstvu</t>
  </si>
  <si>
    <t>Aktivnost</t>
  </si>
  <si>
    <t>A100001</t>
  </si>
  <si>
    <t>Izvor</t>
  </si>
  <si>
    <t>OPĆI PRIHODI I PRIMICI - ŽUPANIJA</t>
  </si>
  <si>
    <t>1.1.</t>
  </si>
  <si>
    <t>Rashodi poslovanja</t>
  </si>
  <si>
    <t>Materijalni rashodi</t>
  </si>
  <si>
    <t>uredski materijal o ostali materijalni rashodi</t>
  </si>
  <si>
    <t>materijal i sirovine</t>
  </si>
  <si>
    <t>A100008</t>
  </si>
  <si>
    <t>Program psiho i socioterapije branitelja oboljelih od PTSP-a i čl.obitelji</t>
  </si>
  <si>
    <t>Rashodi za zaposlene</t>
  </si>
  <si>
    <t>Plaće (Bruto)</t>
  </si>
  <si>
    <t>Plaće za redovan rad</t>
  </si>
  <si>
    <t>Doprinosi na plaće</t>
  </si>
  <si>
    <t>Doprinosi za obvezno zdravstveno osiguranje</t>
  </si>
  <si>
    <t>1002</t>
  </si>
  <si>
    <t>Minimalni financijski standard- zdravstvo</t>
  </si>
  <si>
    <t>Financiranje održavanja zdravstvenih ustanova</t>
  </si>
  <si>
    <t>OPĆI PRIHODI ZDRAVSTVO - ŽUPANIJA</t>
  </si>
  <si>
    <t>1.6.</t>
  </si>
  <si>
    <t>Usluge tekućeg i investicijskog održavanja</t>
  </si>
  <si>
    <t>K100002</t>
  </si>
  <si>
    <t>materijalni rashodi</t>
  </si>
  <si>
    <t>Uredski materijal</t>
  </si>
  <si>
    <t>Kapitalni projekt</t>
  </si>
  <si>
    <t>Financiranje ulaganja u zdravstvene ustanove</t>
  </si>
  <si>
    <t>OPĆI PRIHODI ZDRAVSTVO</t>
  </si>
  <si>
    <t>Rashodi za nabavu nefinancijske imovine</t>
  </si>
  <si>
    <t>Rashodi za nabavu proizvedene dugotrajne imovine</t>
  </si>
  <si>
    <t>POMOĆI - MINISTARSTVO ZDRAVSTVA</t>
  </si>
  <si>
    <t>5.2.11.</t>
  </si>
  <si>
    <t>Plaće (bruto)</t>
  </si>
  <si>
    <t>Doprinosi za obvezno osiguranje</t>
  </si>
  <si>
    <t>1003</t>
  </si>
  <si>
    <t>Redovna djelatnost-zdravstvene ustanove</t>
  </si>
  <si>
    <t>VLASTITI PRIHODI-PK (kantina, kuhinja)</t>
  </si>
  <si>
    <t>Namirnice-topli obrok</t>
  </si>
  <si>
    <t>ostali financijski rashodi</t>
  </si>
  <si>
    <t>Zatezne kamate</t>
  </si>
  <si>
    <t>Prijevozna sredstva u cestovnom prometu</t>
  </si>
  <si>
    <t>Otplata glavnice primljenog kredita od tuz. kred.inst.</t>
  </si>
  <si>
    <t>PRIHODI ZA POSEBNE NAMJENE HZZO-PK</t>
  </si>
  <si>
    <t>Plaće u naravi</t>
  </si>
  <si>
    <t>Plaće za prekovremeni rad</t>
  </si>
  <si>
    <t>Plaće za posebne uvjete rada</t>
  </si>
  <si>
    <t>Doprinosi za obvezno osiguranje u slučaju nezap.</t>
  </si>
  <si>
    <t>Službena putovanja</t>
  </si>
  <si>
    <t>Naknade za prijevoz, za rad na terenu i odvojeni život</t>
  </si>
  <si>
    <t>Stručno usavršavanje zaposlenika</t>
  </si>
  <si>
    <t>Materijal i dijelovi za tekuće i investicijsko održavanje</t>
  </si>
  <si>
    <t>Usluge telefona, pošte i prijevoza</t>
  </si>
  <si>
    <t>Zakupnine i najamnine</t>
  </si>
  <si>
    <t>Zdravstvene i veterinarske usluge</t>
  </si>
  <si>
    <t>Naknade troškova osobama izvan radnog odnosa</t>
  </si>
  <si>
    <t>Premije osiguranja</t>
  </si>
  <si>
    <t>Reprezentacija</t>
  </si>
  <si>
    <t xml:space="preserve">Članarine </t>
  </si>
  <si>
    <t>Upravne i admini. pristojbe</t>
  </si>
  <si>
    <t>Kamate na primljene kredite i zajmove</t>
  </si>
  <si>
    <t>Kamate na primljene kredite</t>
  </si>
  <si>
    <t>Bankarske usluge i usluge platnog prometa</t>
  </si>
  <si>
    <t>Naknade građanima i kućanstvima na temelju osiguranja i druge naknade</t>
  </si>
  <si>
    <t>Ostale naknade građanima i kućanstvima iz proračuna</t>
  </si>
  <si>
    <t>Ostale naknade iz proračuna</t>
  </si>
  <si>
    <t>Uredska oprema i namještaj</t>
  </si>
  <si>
    <t>Instrumenti, uređaji i strojevi</t>
  </si>
  <si>
    <t>Uređaji, strojevi i oprema za ostale namjene</t>
  </si>
  <si>
    <t>Računalni programi</t>
  </si>
  <si>
    <t>Rashodi za dodatna ulaganja na nefinancijskoj imovini</t>
  </si>
  <si>
    <t>Dodatna ulaganja na građevinskim objektima</t>
  </si>
  <si>
    <t>Dodatna ulaganja za ostalu nefinancijsku imovinu</t>
  </si>
  <si>
    <t>TEKUĆE DONACIJE-PK</t>
  </si>
  <si>
    <t>PRIHODI OD PRODAJE NEFINANCIJSKE IMOVINE-PK (stanovi)</t>
  </si>
  <si>
    <t>Postojenja i oprema</t>
  </si>
  <si>
    <t>POMOĆI -HZZ-PK</t>
  </si>
  <si>
    <t>Plaće za zaposlene</t>
  </si>
  <si>
    <t>KAPITALNE DONACIJE - PK</t>
  </si>
  <si>
    <t>Uredski namještaj</t>
  </si>
  <si>
    <t>Medicinska oprema</t>
  </si>
  <si>
    <t>POMOĆI - PK</t>
  </si>
  <si>
    <t>rashodi za zaposlene</t>
  </si>
  <si>
    <t>plaće (bruto)</t>
  </si>
  <si>
    <t>doprinosi na plaće</t>
  </si>
  <si>
    <t>Manjak prihoda</t>
  </si>
  <si>
    <t>Izolacijska jedinica za potrebe SMŽ</t>
  </si>
  <si>
    <t>3.1.1.</t>
  </si>
  <si>
    <t>6.1.1.</t>
  </si>
  <si>
    <t>7.1.1.</t>
  </si>
  <si>
    <t>5.2.1.</t>
  </si>
  <si>
    <t>6.2.1.</t>
  </si>
  <si>
    <t>5.2.2.</t>
  </si>
  <si>
    <t>Zdravstvo-specijalna bolnica</t>
  </si>
  <si>
    <t>IZVRŠENJE FINANCIJSKOG PLANA PO  AKTIVNOSTIMA, PROGRAMIMA I IZVORIMA</t>
  </si>
  <si>
    <t>IZVJEŠTAJ O IZVRŠENJU  FINANCIJSKOG PLANA NPB DR. IVAN BARBOT POPOVAČA  1.1.-31.12.2022.</t>
  </si>
  <si>
    <t>R. br.</t>
  </si>
  <si>
    <t>Konto</t>
  </si>
  <si>
    <t>Opis</t>
  </si>
  <si>
    <t xml:space="preserve">Plan 2022. </t>
  </si>
  <si>
    <t>1. Rebalans</t>
  </si>
  <si>
    <t>2. Rebalans</t>
  </si>
  <si>
    <t>Prihodi poslovanja</t>
  </si>
  <si>
    <t>Pomoći od izvanprorač korisnika</t>
  </si>
  <si>
    <t>Kapitalna pomoć pror.korisnika od proračuna koji im nije nadležan</t>
  </si>
  <si>
    <t>Tekuća pomoć pror.korisnika od proračuna koji im nije nadležan</t>
  </si>
  <si>
    <t>Kaptalna pomoć pror.korisnika od proračuna koji im nije nadležan</t>
  </si>
  <si>
    <t>Pomoći temeljem prijenosa                  EU sredstava</t>
  </si>
  <si>
    <t>Tekuće pom. iz drž.proračuna temeljem prijenosa EU sreds.</t>
  </si>
  <si>
    <t>Prihodi od kamata po viđenju</t>
  </si>
  <si>
    <t>Pozitivne tečajne razlike</t>
  </si>
  <si>
    <t>Ostali prihodi od fin.imovine</t>
  </si>
  <si>
    <t>Prihodi od upravnih i admin</t>
  </si>
  <si>
    <t>Donacije</t>
  </si>
  <si>
    <t>Prihodi od proračuna</t>
  </si>
  <si>
    <t>Prihodi za financiranje rashoda poslovanja</t>
  </si>
  <si>
    <t>Prihodi od prodaje nefinancijske imovine</t>
  </si>
  <si>
    <t>Prihodi od prodaje proizv. dugot. imov.</t>
  </si>
  <si>
    <t>Primici od financijske imovine</t>
  </si>
  <si>
    <t>Primici od prodaje dionica</t>
  </si>
  <si>
    <t xml:space="preserve">Dionice </t>
  </si>
  <si>
    <t>UKUPNI PRIHODI</t>
  </si>
  <si>
    <t>R.B.</t>
  </si>
  <si>
    <t>Plaća u naravi</t>
  </si>
  <si>
    <t>Obvezno zdravstveno</t>
  </si>
  <si>
    <t>Kazne i penali</t>
  </si>
  <si>
    <t>Građevinski objekti</t>
  </si>
  <si>
    <t>Ostali građevinski objekti</t>
  </si>
  <si>
    <t>Otplata glavnice po fin. leasingu</t>
  </si>
  <si>
    <t>PRIHODI I PRIMICI PO EKONOMSKOJ KLASIFIKACIJI</t>
  </si>
  <si>
    <t>01.01.-31.12.2022.</t>
  </si>
  <si>
    <t>Plaće bruto</t>
  </si>
  <si>
    <t>IZVRŠENJE 2022.</t>
  </si>
  <si>
    <t>PLAN 2022.</t>
  </si>
  <si>
    <t>OPĆI PRIHODI  ZDRAVSTVO - ŽUPANIJA</t>
  </si>
  <si>
    <t>Dodatna ulaganja na nefinancijskoj imovini</t>
  </si>
  <si>
    <t>4.3.2.</t>
  </si>
  <si>
    <t>Prihodi od dividendi</t>
  </si>
  <si>
    <t>Prihodi iz  nadležnog proračuna za financiranje rashoda poslovanja</t>
  </si>
  <si>
    <t>Prihodi iz nadležnog proračuna za financiranje rashoda za nabavu nefinancijske imovine</t>
  </si>
  <si>
    <t>5</t>
  </si>
  <si>
    <t>6</t>
  </si>
  <si>
    <t>Prihodi od pruženih usluga</t>
  </si>
  <si>
    <t>Tekuće donacije</t>
  </si>
  <si>
    <t>Prihodi od HZZO na temelju ugovornih obveza</t>
  </si>
  <si>
    <t>Kazne, upravne mjere i ostali prihodi</t>
  </si>
  <si>
    <t>Prihodi od prodaje građevinskih objekata</t>
  </si>
  <si>
    <t>Stambeni objekti</t>
  </si>
  <si>
    <t>Pomoći iz inozemstva i od subjekata unutar općeg proračuna</t>
  </si>
  <si>
    <t xml:space="preserve">Tekuće pomoći od izvanproračunskih korisnika </t>
  </si>
  <si>
    <t>Prekovremeni rad</t>
  </si>
  <si>
    <t>Posebni uvjeti rada</t>
  </si>
  <si>
    <t>Zdravstveno u slučaju nezaposlenosti</t>
  </si>
  <si>
    <t>Naknade za prijevoz</t>
  </si>
  <si>
    <t xml:space="preserve">Stručno usavršavanje </t>
  </si>
  <si>
    <t>Naknade za rad predstavničkih tijela i povjerenstva</t>
  </si>
  <si>
    <t>Članarine</t>
  </si>
  <si>
    <t>Upravne i adm. pristojbe</t>
  </si>
  <si>
    <t>Kamate na primljene kredite (leasing)</t>
  </si>
  <si>
    <t>Kamate na kredite i zajmove</t>
  </si>
  <si>
    <t>Usluge banaka i platni promet</t>
  </si>
  <si>
    <t>Ostali nespomenuti financijski rashodi</t>
  </si>
  <si>
    <t>Otplata glavnice primljenih zajmova od žup.proračuna</t>
  </si>
  <si>
    <t>Otplata glavnice primljenih kredita od tuz. kred.instituc. Izvan javnog sektora</t>
  </si>
  <si>
    <t xml:space="preserve">Indeks </t>
  </si>
  <si>
    <t>9=8/4*100</t>
  </si>
  <si>
    <t>10=8/7*100</t>
  </si>
  <si>
    <t>Ostvarenje/izvršenje 2021</t>
  </si>
  <si>
    <t>Ostvarenje/Izvršenje 2021.</t>
  </si>
  <si>
    <t>Ostvarenje/Izvršenje 2022.</t>
  </si>
  <si>
    <t>Sufinanciranje Doma za psihički bolesne odrasle osobe Petrinja- potres</t>
  </si>
  <si>
    <t>I. OPĆI DIO</t>
  </si>
  <si>
    <t xml:space="preserve">A) SAŽETAK RAČUNA PRIHODA I RASHODA  </t>
  </si>
  <si>
    <t>B) SAŽETAK RAČUNA FINANCIRANJA</t>
  </si>
  <si>
    <t>UKUPAN DONOS VIŠKA/MANJKA IZ PRETHODNE GODINE</t>
  </si>
  <si>
    <t>VIŠAK /MANJAK IZ PRETHODNE GODINE KOJI ĆE SE RASPOREDITI/POKRITI</t>
  </si>
  <si>
    <t>C) PRENESENI VIŠAK ILI PRENESENI MANJAK I VIŠEGODIŠNJI PLAN URAVNOTEŽENJA</t>
  </si>
</sst>
</file>

<file path=xl/styles.xml><?xml version="1.0" encoding="utf-8"?>
<styleSheet xmlns="http://schemas.openxmlformats.org/spreadsheetml/2006/main">
  <numFmts count="2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[$-41A]d\.\ mmmm\ yyyy\."/>
    <numFmt numFmtId="179" formatCode="#,##0_ ;\-#,##0\ "/>
    <numFmt numFmtId="180" formatCode="#,##0.00_ ;\-#,##0.00\ "/>
    <numFmt numFmtId="181" formatCode="dd/mm/yyyy"/>
    <numFmt numFmtId="182" formatCode="dd/mm/yy"/>
    <numFmt numFmtId="183" formatCode="#,##0.000"/>
  </numFmts>
  <fonts count="70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Calibri"/>
      <family val="2"/>
    </font>
    <font>
      <sz val="11"/>
      <color indexed="8"/>
      <name val="MS Sans Serif"/>
      <family val="2"/>
    </font>
    <font>
      <sz val="12"/>
      <name val="Calibri"/>
      <family val="2"/>
    </font>
    <font>
      <b/>
      <sz val="14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1"/>
      <name val="Calibri"/>
      <family val="2"/>
    </font>
    <font>
      <sz val="12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11"/>
      <color rgb="FFFFFFFF"/>
      <name val="Calibri"/>
      <family val="2"/>
    </font>
    <font>
      <sz val="12"/>
      <color theme="1"/>
      <name val="Calibri"/>
      <family val="2"/>
    </font>
  </fonts>
  <fills count="5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82894"/>
        <bgColor indexed="64"/>
      </patternFill>
    </fill>
    <fill>
      <patternFill patternType="solid">
        <fgColor rgb="FF5050A8"/>
        <bgColor indexed="64"/>
      </patternFill>
    </fill>
    <fill>
      <patternFill patternType="solid">
        <fgColor rgb="FF6464B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39998000860214233"/>
        <bgColor indexed="64"/>
      </patternFill>
    </fill>
  </fills>
  <borders count="4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000080"/>
      </left>
      <right style="thin">
        <color rgb="FF000080"/>
      </right>
      <top style="thin">
        <color rgb="FFC0C0C0"/>
      </top>
      <bottom style="thin">
        <color rgb="FFC0C0C0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</borders>
  <cellStyleXfs count="10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4" borderId="1" applyNumberFormat="0" applyFont="0" applyAlignment="0" applyProtection="0"/>
    <xf numFmtId="0" fontId="6" fillId="34" borderId="2" applyNumberFormat="0" applyAlignment="0" applyProtection="0"/>
    <xf numFmtId="0" fontId="7" fillId="35" borderId="3" applyNumberFormat="0" applyAlignment="0" applyProtection="0"/>
    <xf numFmtId="0" fontId="9" fillId="6" borderId="0" applyNumberFormat="0" applyBorder="0" applyAlignment="0" applyProtection="0"/>
    <xf numFmtId="0" fontId="21" fillId="0" borderId="0">
      <alignment/>
      <protection/>
    </xf>
    <xf numFmtId="0" fontId="8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0" fillId="36" borderId="0" applyNumberFormat="0" applyBorder="0" applyAlignment="0" applyProtection="0"/>
    <xf numFmtId="0" fontId="50" fillId="37" borderId="0" applyNumberFormat="0" applyBorder="0" applyAlignment="0" applyProtection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17" fillId="34" borderId="7" applyNumberFormat="0" applyAlignment="0" applyProtection="0"/>
    <xf numFmtId="0" fontId="51" fillId="42" borderId="8" applyNumberFormat="0" applyAlignment="0" applyProtection="0"/>
    <xf numFmtId="0" fontId="15" fillId="0" borderId="9" applyNumberFormat="0" applyFill="0" applyAlignment="0" applyProtection="0"/>
    <xf numFmtId="0" fontId="52" fillId="43" borderId="0" applyNumberFormat="0" applyBorder="0" applyAlignment="0" applyProtection="0"/>
    <xf numFmtId="0" fontId="19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54" fillId="0" borderId="11" applyNumberFormat="0" applyFill="0" applyAlignment="0" applyProtection="0"/>
    <xf numFmtId="0" fontId="55" fillId="0" borderId="12" applyNumberFormat="0" applyFill="0" applyAlignment="0" applyProtection="0"/>
    <xf numFmtId="0" fontId="5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6" fillId="44" borderId="0" applyNumberFormat="0" applyBorder="0" applyAlignment="0" applyProtection="0"/>
    <xf numFmtId="0" fontId="49" fillId="0" borderId="0">
      <alignment/>
      <protection/>
    </xf>
    <xf numFmtId="0" fontId="21" fillId="0" borderId="0">
      <alignment/>
      <protection/>
    </xf>
    <xf numFmtId="9" fontId="1" fillId="0" borderId="0" applyFont="0" applyFill="0" applyBorder="0" applyAlignment="0" applyProtection="0"/>
    <xf numFmtId="0" fontId="57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58" fillId="45" borderId="14" applyNumberFormat="0" applyAlignment="0" applyProtection="0"/>
    <xf numFmtId="0" fontId="5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60" fillId="0" borderId="16" applyNumberFormat="0" applyFill="0" applyAlignment="0" applyProtection="0"/>
    <xf numFmtId="0" fontId="61" fillId="46" borderId="8" applyNumberForma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47">
    <xf numFmtId="0" fontId="0" fillId="0" borderId="0" xfId="0" applyNumberForma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3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3" fillId="0" borderId="17" xfId="0" applyFont="1" applyBorder="1" applyAlignment="1">
      <alignment horizontal="center" vertical="center" wrapText="1"/>
    </xf>
    <xf numFmtId="0" fontId="22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Font="1" applyBorder="1" applyAlignment="1">
      <alignment horizontal="center" vertical="center" wrapText="1"/>
    </xf>
    <xf numFmtId="3" fontId="24" fillId="0" borderId="0" xfId="0" applyNumberFormat="1" applyFont="1" applyFill="1" applyBorder="1" applyAlignment="1" applyProtection="1">
      <alignment/>
      <protection/>
    </xf>
    <xf numFmtId="0" fontId="62" fillId="0" borderId="0" xfId="0" applyNumberFormat="1" applyFont="1" applyFill="1" applyBorder="1" applyAlignment="1" applyProtection="1">
      <alignment/>
      <protection/>
    </xf>
    <xf numFmtId="0" fontId="63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 horizontal="right"/>
      <protection/>
    </xf>
    <xf numFmtId="0" fontId="38" fillId="0" borderId="0" xfId="0" applyNumberFormat="1" applyFont="1" applyFill="1" applyBorder="1" applyAlignment="1" applyProtection="1">
      <alignment/>
      <protection/>
    </xf>
    <xf numFmtId="0" fontId="39" fillId="0" borderId="18" xfId="0" applyNumberFormat="1" applyFont="1" applyFill="1" applyBorder="1" applyAlignment="1" applyProtection="1">
      <alignment horizontal="center" wrapText="1"/>
      <protection/>
    </xf>
    <xf numFmtId="0" fontId="39" fillId="0" borderId="18" xfId="0" applyNumberFormat="1" applyFont="1" applyFill="1" applyBorder="1" applyAlignment="1" applyProtection="1">
      <alignment horizontal="center" vertical="center" wrapText="1"/>
      <protection/>
    </xf>
    <xf numFmtId="0" fontId="40" fillId="7" borderId="19" xfId="0" applyNumberFormat="1" applyFont="1" applyFill="1" applyBorder="1" applyAlignment="1" applyProtection="1">
      <alignment/>
      <protection/>
    </xf>
    <xf numFmtId="0" fontId="38" fillId="0" borderId="0" xfId="0" applyNumberFormat="1" applyFont="1" applyFill="1" applyBorder="1" applyAlignment="1" applyProtection="1">
      <alignment wrapText="1"/>
      <protection/>
    </xf>
    <xf numFmtId="0" fontId="39" fillId="0" borderId="20" xfId="0" applyFont="1" applyBorder="1" applyAlignment="1" quotePrefix="1">
      <alignment horizontal="left" wrapText="1"/>
    </xf>
    <xf numFmtId="0" fontId="39" fillId="0" borderId="19" xfId="0" applyFont="1" applyBorder="1" applyAlignment="1" quotePrefix="1">
      <alignment horizontal="left" wrapText="1"/>
    </xf>
    <xf numFmtId="0" fontId="39" fillId="0" borderId="19" xfId="0" applyFont="1" applyBorder="1" applyAlignment="1" quotePrefix="1">
      <alignment horizontal="center" wrapText="1"/>
    </xf>
    <xf numFmtId="0" fontId="39" fillId="0" borderId="19" xfId="0" applyNumberFormat="1" applyFont="1" applyFill="1" applyBorder="1" applyAlignment="1" applyProtection="1" quotePrefix="1">
      <alignment horizontal="left"/>
      <protection/>
    </xf>
    <xf numFmtId="0" fontId="41" fillId="7" borderId="20" xfId="0" applyFont="1" applyFill="1" applyBorder="1" applyAlignment="1">
      <alignment horizontal="left"/>
    </xf>
    <xf numFmtId="3" fontId="39" fillId="0" borderId="18" xfId="0" applyNumberFormat="1" applyFont="1" applyBorder="1" applyAlignment="1">
      <alignment horizontal="right"/>
    </xf>
    <xf numFmtId="0" fontId="39" fillId="0" borderId="0" xfId="0" applyNumberFormat="1" applyFont="1" applyFill="1" applyBorder="1" applyAlignment="1" applyProtection="1" quotePrefix="1">
      <alignment horizontal="left" wrapText="1"/>
      <protection/>
    </xf>
    <xf numFmtId="0" fontId="0" fillId="0" borderId="0" xfId="0" applyAlignment="1">
      <alignment/>
    </xf>
    <xf numFmtId="0" fontId="42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12" borderId="0" xfId="0" applyNumberFormat="1" applyFill="1" applyBorder="1" applyAlignment="1" applyProtection="1">
      <alignment/>
      <protection/>
    </xf>
    <xf numFmtId="0" fontId="0" fillId="47" borderId="0" xfId="0" applyNumberFormat="1" applyFill="1" applyBorder="1" applyAlignment="1" applyProtection="1">
      <alignment/>
      <protection/>
    </xf>
    <xf numFmtId="0" fontId="64" fillId="0" borderId="0" xfId="0" applyFont="1" applyAlignment="1">
      <alignment/>
    </xf>
    <xf numFmtId="0" fontId="64" fillId="0" borderId="0" xfId="0" applyFont="1" applyAlignment="1">
      <alignment horizontal="center"/>
    </xf>
    <xf numFmtId="0" fontId="65" fillId="0" borderId="0" xfId="0" applyFont="1" applyAlignment="1">
      <alignment/>
    </xf>
    <xf numFmtId="0" fontId="66" fillId="0" borderId="0" xfId="0" applyFont="1" applyAlignment="1">
      <alignment wrapText="1"/>
    </xf>
    <xf numFmtId="0" fontId="66" fillId="0" borderId="0" xfId="0" applyFont="1" applyAlignment="1">
      <alignment horizontal="left" wrapText="1"/>
    </xf>
    <xf numFmtId="4" fontId="66" fillId="0" borderId="0" xfId="0" applyNumberFormat="1" applyFont="1" applyAlignment="1">
      <alignment wrapText="1"/>
    </xf>
    <xf numFmtId="0" fontId="67" fillId="0" borderId="0" xfId="0" applyFont="1" applyAlignment="1">
      <alignment wrapText="1"/>
    </xf>
    <xf numFmtId="0" fontId="67" fillId="0" borderId="0" xfId="0" applyFont="1" applyAlignment="1">
      <alignment horizontal="left" wrapText="1"/>
    </xf>
    <xf numFmtId="4" fontId="67" fillId="0" borderId="0" xfId="0" applyNumberFormat="1" applyFont="1" applyAlignment="1">
      <alignment wrapText="1"/>
    </xf>
    <xf numFmtId="4" fontId="67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68" fillId="48" borderId="0" xfId="0" applyFont="1" applyFill="1" applyAlignment="1">
      <alignment wrapText="1"/>
    </xf>
    <xf numFmtId="0" fontId="68" fillId="48" borderId="0" xfId="0" applyFont="1" applyFill="1" applyAlignment="1" quotePrefix="1">
      <alignment wrapText="1"/>
    </xf>
    <xf numFmtId="4" fontId="68" fillId="48" borderId="0" xfId="0" applyNumberFormat="1" applyFont="1" applyFill="1" applyAlignment="1">
      <alignment/>
    </xf>
    <xf numFmtId="0" fontId="68" fillId="49" borderId="0" xfId="0" applyFont="1" applyFill="1" applyAlignment="1">
      <alignment wrapText="1"/>
    </xf>
    <xf numFmtId="0" fontId="68" fillId="49" borderId="0" xfId="0" applyFont="1" applyFill="1" applyAlignment="1" quotePrefix="1">
      <alignment wrapText="1"/>
    </xf>
    <xf numFmtId="4" fontId="68" fillId="49" borderId="0" xfId="0" applyNumberFormat="1" applyFont="1" applyFill="1" applyAlignment="1">
      <alignment/>
    </xf>
    <xf numFmtId="0" fontId="68" fillId="50" borderId="0" xfId="0" applyFont="1" applyFill="1" applyAlignment="1">
      <alignment wrapText="1"/>
    </xf>
    <xf numFmtId="0" fontId="68" fillId="50" borderId="0" xfId="0" applyFont="1" applyFill="1" applyAlignment="1" quotePrefix="1">
      <alignment wrapText="1"/>
    </xf>
    <xf numFmtId="4" fontId="68" fillId="50" borderId="0" xfId="0" applyNumberFormat="1" applyFont="1" applyFill="1" applyAlignment="1">
      <alignment/>
    </xf>
    <xf numFmtId="0" fontId="60" fillId="51" borderId="0" xfId="0" applyFont="1" applyFill="1" applyAlignment="1">
      <alignment wrapText="1"/>
    </xf>
    <xf numFmtId="0" fontId="60" fillId="51" borderId="0" xfId="0" applyFont="1" applyFill="1" applyAlignment="1" quotePrefix="1">
      <alignment wrapText="1"/>
    </xf>
    <xf numFmtId="4" fontId="60" fillId="51" borderId="0" xfId="0" applyNumberFormat="1" applyFont="1" applyFill="1" applyAlignment="1">
      <alignment/>
    </xf>
    <xf numFmtId="0" fontId="60" fillId="0" borderId="0" xfId="0" applyFont="1" applyAlignment="1">
      <alignment wrapText="1"/>
    </xf>
    <xf numFmtId="0" fontId="60" fillId="0" borderId="0" xfId="0" applyFont="1" applyAlignment="1">
      <alignment horizontal="left" wrapText="1"/>
    </xf>
    <xf numFmtId="4" fontId="60" fillId="0" borderId="0" xfId="0" applyNumberFormat="1" applyFont="1" applyAlignment="1">
      <alignment wrapText="1"/>
    </xf>
    <xf numFmtId="0" fontId="49" fillId="0" borderId="0" xfId="0" applyFont="1" applyAlignment="1">
      <alignment wrapText="1"/>
    </xf>
    <xf numFmtId="0" fontId="49" fillId="0" borderId="0" xfId="0" applyFont="1" applyAlignment="1">
      <alignment horizontal="left" wrapText="1"/>
    </xf>
    <xf numFmtId="4" fontId="49" fillId="0" borderId="0" xfId="0" applyNumberFormat="1" applyFont="1" applyAlignment="1">
      <alignment wrapText="1"/>
    </xf>
    <xf numFmtId="4" fontId="68" fillId="50" borderId="0" xfId="0" applyNumberFormat="1" applyFont="1" applyFill="1" applyAlignment="1">
      <alignment vertical="center"/>
    </xf>
    <xf numFmtId="0" fontId="68" fillId="50" borderId="0" xfId="0" applyFont="1" applyFill="1" applyAlignment="1" quotePrefix="1">
      <alignment vertical="center" wrapText="1"/>
    </xf>
    <xf numFmtId="0" fontId="68" fillId="50" borderId="0" xfId="0" applyFont="1" applyFill="1" applyAlignment="1">
      <alignment vertical="center" wrapText="1"/>
    </xf>
    <xf numFmtId="0" fontId="68" fillId="27" borderId="0" xfId="0" applyFont="1" applyFill="1" applyAlignment="1">
      <alignment wrapText="1"/>
    </xf>
    <xf numFmtId="0" fontId="68" fillId="27" borderId="0" xfId="0" applyFont="1" applyFill="1" applyAlignment="1" quotePrefix="1">
      <alignment wrapText="1"/>
    </xf>
    <xf numFmtId="4" fontId="68" fillId="27" borderId="0" xfId="0" applyNumberFormat="1" applyFont="1" applyFill="1" applyAlignment="1">
      <alignment/>
    </xf>
    <xf numFmtId="0" fontId="49" fillId="0" borderId="0" xfId="0" applyFont="1" applyAlignment="1">
      <alignment horizontal="left" vertical="center" wrapText="1"/>
    </xf>
    <xf numFmtId="4" fontId="49" fillId="0" borderId="0" xfId="0" applyNumberFormat="1" applyFont="1" applyAlignment="1">
      <alignment vertical="center" wrapText="1"/>
    </xf>
    <xf numFmtId="4" fontId="60" fillId="0" borderId="0" xfId="0" applyNumberFormat="1" applyFont="1" applyAlignment="1">
      <alignment vertical="center" wrapText="1"/>
    </xf>
    <xf numFmtId="0" fontId="27" fillId="0" borderId="0" xfId="0" applyFont="1" applyAlignment="1">
      <alignment/>
    </xf>
    <xf numFmtId="4" fontId="49" fillId="0" borderId="0" xfId="0" applyNumberFormat="1" applyFont="1" applyAlignment="1">
      <alignment/>
    </xf>
    <xf numFmtId="4" fontId="60" fillId="0" borderId="0" xfId="0" applyNumberFormat="1" applyFont="1" applyAlignment="1">
      <alignment/>
    </xf>
    <xf numFmtId="0" fontId="46" fillId="52" borderId="0" xfId="0" applyFont="1" applyFill="1" applyAlignment="1">
      <alignment wrapText="1"/>
    </xf>
    <xf numFmtId="0" fontId="46" fillId="52" borderId="0" xfId="0" applyFont="1" applyFill="1" applyAlignment="1" quotePrefix="1">
      <alignment wrapText="1"/>
    </xf>
    <xf numFmtId="4" fontId="46" fillId="52" borderId="0" xfId="0" applyNumberFormat="1" applyFont="1" applyFill="1" applyAlignment="1">
      <alignment/>
    </xf>
    <xf numFmtId="0" fontId="49" fillId="0" borderId="0" xfId="0" applyFont="1" applyAlignment="1">
      <alignment vertical="center" wrapText="1"/>
    </xf>
    <xf numFmtId="0" fontId="60" fillId="0" borderId="0" xfId="0" applyFont="1" applyAlignment="1">
      <alignment horizontal="left" vertical="center" wrapText="1"/>
    </xf>
    <xf numFmtId="0" fontId="60" fillId="0" borderId="0" xfId="0" applyFont="1" applyAlignment="1">
      <alignment vertical="center" wrapText="1"/>
    </xf>
    <xf numFmtId="0" fontId="60" fillId="51" borderId="0" xfId="0" applyFont="1" applyFill="1" applyAlignment="1">
      <alignment vertical="center" wrapText="1"/>
    </xf>
    <xf numFmtId="0" fontId="60" fillId="51" borderId="0" xfId="0" applyFont="1" applyFill="1" applyAlignment="1" quotePrefix="1">
      <alignment vertical="center" wrapText="1"/>
    </xf>
    <xf numFmtId="4" fontId="60" fillId="51" borderId="0" xfId="0" applyNumberFormat="1" applyFont="1" applyFill="1" applyAlignment="1">
      <alignment vertical="center"/>
    </xf>
    <xf numFmtId="0" fontId="60" fillId="53" borderId="0" xfId="0" applyFont="1" applyFill="1" applyAlignment="1">
      <alignment vertical="center"/>
    </xf>
    <xf numFmtId="0" fontId="28" fillId="0" borderId="0" xfId="0" applyFont="1" applyAlignment="1">
      <alignment horizontal="left"/>
    </xf>
    <xf numFmtId="0" fontId="26" fillId="54" borderId="21" xfId="0" applyFont="1" applyFill="1" applyBorder="1" applyAlignment="1">
      <alignment horizontal="left" vertical="center"/>
    </xf>
    <xf numFmtId="4" fontId="26" fillId="54" borderId="22" xfId="0" applyNumberFormat="1" applyFont="1" applyFill="1" applyBorder="1" applyAlignment="1">
      <alignment horizontal="right" vertical="center"/>
    </xf>
    <xf numFmtId="4" fontId="26" fillId="54" borderId="23" xfId="0" applyNumberFormat="1" applyFont="1" applyFill="1" applyBorder="1" applyAlignment="1">
      <alignment horizontal="right" vertical="center"/>
    </xf>
    <xf numFmtId="0" fontId="26" fillId="55" borderId="21" xfId="0" applyFont="1" applyFill="1" applyBorder="1" applyAlignment="1">
      <alignment horizontal="left" vertical="center" wrapText="1"/>
    </xf>
    <xf numFmtId="4" fontId="26" fillId="55" borderId="21" xfId="0" applyNumberFormat="1" applyFont="1" applyFill="1" applyBorder="1" applyAlignment="1">
      <alignment horizontal="right" vertical="center"/>
    </xf>
    <xf numFmtId="4" fontId="26" fillId="55" borderId="22" xfId="0" applyNumberFormat="1" applyFont="1" applyFill="1" applyBorder="1" applyAlignment="1">
      <alignment horizontal="right" vertical="center"/>
    </xf>
    <xf numFmtId="4" fontId="26" fillId="55" borderId="23" xfId="0" applyNumberFormat="1" applyFont="1" applyFill="1" applyBorder="1" applyAlignment="1">
      <alignment horizontal="right" vertical="center"/>
    </xf>
    <xf numFmtId="0" fontId="28" fillId="55" borderId="21" xfId="0" applyFont="1" applyFill="1" applyBorder="1" applyAlignment="1">
      <alignment horizontal="center" vertical="center"/>
    </xf>
    <xf numFmtId="0" fontId="28" fillId="55" borderId="21" xfId="0" applyFont="1" applyFill="1" applyBorder="1" applyAlignment="1">
      <alignment vertical="center"/>
    </xf>
    <xf numFmtId="4" fontId="28" fillId="55" borderId="21" xfId="0" applyNumberFormat="1" applyFont="1" applyFill="1" applyBorder="1" applyAlignment="1">
      <alignment horizontal="right" vertical="center"/>
    </xf>
    <xf numFmtId="4" fontId="28" fillId="55" borderId="22" xfId="0" applyNumberFormat="1" applyFont="1" applyFill="1" applyBorder="1" applyAlignment="1">
      <alignment horizontal="right" vertical="center"/>
    </xf>
    <xf numFmtId="4" fontId="28" fillId="55" borderId="23" xfId="0" applyNumberFormat="1" applyFont="1" applyFill="1" applyBorder="1" applyAlignment="1">
      <alignment horizontal="right" vertical="center"/>
    </xf>
    <xf numFmtId="4" fontId="28" fillId="55" borderId="18" xfId="0" applyNumberFormat="1" applyFont="1" applyFill="1" applyBorder="1" applyAlignment="1">
      <alignment horizontal="right" vertical="center"/>
    </xf>
    <xf numFmtId="0" fontId="26" fillId="55" borderId="21" xfId="0" applyFont="1" applyFill="1" applyBorder="1" applyAlignment="1">
      <alignment vertical="center" wrapText="1"/>
    </xf>
    <xf numFmtId="0" fontId="28" fillId="55" borderId="21" xfId="0" applyFont="1" applyFill="1" applyBorder="1" applyAlignment="1">
      <alignment vertical="center" wrapText="1"/>
    </xf>
    <xf numFmtId="0" fontId="28" fillId="55" borderId="21" xfId="0" applyFont="1" applyFill="1" applyBorder="1" applyAlignment="1">
      <alignment vertical="center" wrapText="1" shrinkToFit="1"/>
    </xf>
    <xf numFmtId="0" fontId="26" fillId="55" borderId="21" xfId="0" applyFont="1" applyFill="1" applyBorder="1" applyAlignment="1">
      <alignment horizontal="center" vertical="top"/>
    </xf>
    <xf numFmtId="0" fontId="26" fillId="55" borderId="21" xfId="0" applyFont="1" applyFill="1" applyBorder="1" applyAlignment="1">
      <alignment vertical="top" wrapText="1"/>
    </xf>
    <xf numFmtId="4" fontId="26" fillId="55" borderId="22" xfId="0" applyNumberFormat="1" applyFont="1" applyFill="1" applyBorder="1" applyAlignment="1">
      <alignment horizontal="right" vertical="top" wrapText="1"/>
    </xf>
    <xf numFmtId="4" fontId="26" fillId="55" borderId="23" xfId="0" applyNumberFormat="1" applyFont="1" applyFill="1" applyBorder="1" applyAlignment="1">
      <alignment horizontal="right" vertical="top" wrapText="1"/>
    </xf>
    <xf numFmtId="0" fontId="26" fillId="55" borderId="21" xfId="0" applyFont="1" applyFill="1" applyBorder="1" applyAlignment="1">
      <alignment vertical="center"/>
    </xf>
    <xf numFmtId="0" fontId="26" fillId="54" borderId="21" xfId="0" applyFont="1" applyFill="1" applyBorder="1" applyAlignment="1">
      <alignment vertical="center" wrapText="1"/>
    </xf>
    <xf numFmtId="0" fontId="26" fillId="54" borderId="21" xfId="0" applyFont="1" applyFill="1" applyBorder="1" applyAlignment="1">
      <alignment vertical="center"/>
    </xf>
    <xf numFmtId="4" fontId="26" fillId="54" borderId="23" xfId="0" applyNumberFormat="1" applyFont="1" applyFill="1" applyBorder="1" applyAlignment="1">
      <alignment vertical="center"/>
    </xf>
    <xf numFmtId="4" fontId="26" fillId="54" borderId="22" xfId="0" applyNumberFormat="1" applyFont="1" applyFill="1" applyBorder="1" applyAlignment="1">
      <alignment vertical="center"/>
    </xf>
    <xf numFmtId="4" fontId="26" fillId="55" borderId="22" xfId="0" applyNumberFormat="1" applyFont="1" applyFill="1" applyBorder="1" applyAlignment="1">
      <alignment vertical="center"/>
    </xf>
    <xf numFmtId="4" fontId="26" fillId="55" borderId="23" xfId="0" applyNumberFormat="1" applyFont="1" applyFill="1" applyBorder="1" applyAlignment="1">
      <alignment vertical="center"/>
    </xf>
    <xf numFmtId="0" fontId="26" fillId="56" borderId="21" xfId="0" applyFont="1" applyFill="1" applyBorder="1" applyAlignment="1">
      <alignment horizontal="left" vertical="center"/>
    </xf>
    <xf numFmtId="4" fontId="26" fillId="56" borderId="21" xfId="0" applyNumberFormat="1" applyFont="1" applyFill="1" applyBorder="1" applyAlignment="1">
      <alignment horizontal="center" vertical="center"/>
    </xf>
    <xf numFmtId="4" fontId="26" fillId="56" borderId="22" xfId="0" applyNumberFormat="1" applyFont="1" applyFill="1" applyBorder="1" applyAlignment="1">
      <alignment horizontal="right" vertical="center"/>
    </xf>
    <xf numFmtId="4" fontId="26" fillId="56" borderId="23" xfId="0" applyNumberFormat="1" applyFont="1" applyFill="1" applyBorder="1" applyAlignment="1">
      <alignment horizontal="right" vertical="center"/>
    </xf>
    <xf numFmtId="4" fontId="26" fillId="56" borderId="24" xfId="0" applyNumberFormat="1" applyFont="1" applyFill="1" applyBorder="1" applyAlignment="1">
      <alignment horizontal="right" vertical="center"/>
    </xf>
    <xf numFmtId="4" fontId="26" fillId="55" borderId="24" xfId="0" applyNumberFormat="1" applyFont="1" applyFill="1" applyBorder="1" applyAlignment="1">
      <alignment horizontal="right" vertical="center"/>
    </xf>
    <xf numFmtId="0" fontId="28" fillId="55" borderId="21" xfId="0" applyFont="1" applyFill="1" applyBorder="1" applyAlignment="1">
      <alignment horizontal="center" vertical="center" wrapText="1"/>
    </xf>
    <xf numFmtId="0" fontId="26" fillId="55" borderId="21" xfId="0" applyFont="1" applyFill="1" applyBorder="1" applyAlignment="1">
      <alignment horizontal="center" vertical="center" wrapText="1"/>
    </xf>
    <xf numFmtId="0" fontId="28" fillId="55" borderId="21" xfId="0" applyFont="1" applyFill="1" applyBorder="1" applyAlignment="1">
      <alignment vertical="top" wrapText="1"/>
    </xf>
    <xf numFmtId="4" fontId="28" fillId="55" borderId="22" xfId="0" applyNumberFormat="1" applyFont="1" applyFill="1" applyBorder="1" applyAlignment="1">
      <alignment vertical="center"/>
    </xf>
    <xf numFmtId="4" fontId="28" fillId="55" borderId="23" xfId="0" applyNumberFormat="1" applyFont="1" applyFill="1" applyBorder="1" applyAlignment="1">
      <alignment vertical="center"/>
    </xf>
    <xf numFmtId="4" fontId="28" fillId="55" borderId="18" xfId="0" applyNumberFormat="1" applyFont="1" applyFill="1" applyBorder="1" applyAlignment="1">
      <alignment vertical="center"/>
    </xf>
    <xf numFmtId="0" fontId="26" fillId="56" borderId="21" xfId="0" applyFont="1" applyFill="1" applyBorder="1" applyAlignment="1">
      <alignment horizontal="center" vertical="center" wrapText="1"/>
    </xf>
    <xf numFmtId="0" fontId="26" fillId="56" borderId="21" xfId="0" applyFont="1" applyFill="1" applyBorder="1" applyAlignment="1">
      <alignment vertical="center" wrapText="1"/>
    </xf>
    <xf numFmtId="4" fontId="26" fillId="56" borderId="22" xfId="0" applyNumberFormat="1" applyFont="1" applyFill="1" applyBorder="1" applyAlignment="1">
      <alignment horizontal="right" vertical="center" wrapText="1"/>
    </xf>
    <xf numFmtId="4" fontId="26" fillId="56" borderId="23" xfId="0" applyNumberFormat="1" applyFont="1" applyFill="1" applyBorder="1" applyAlignment="1">
      <alignment horizontal="right" vertical="center" wrapText="1"/>
    </xf>
    <xf numFmtId="4" fontId="26" fillId="55" borderId="22" xfId="0" applyNumberFormat="1" applyFont="1" applyFill="1" applyBorder="1" applyAlignment="1">
      <alignment horizontal="right" vertical="center" wrapText="1"/>
    </xf>
    <xf numFmtId="4" fontId="26" fillId="55" borderId="23" xfId="0" applyNumberFormat="1" applyFont="1" applyFill="1" applyBorder="1" applyAlignment="1">
      <alignment horizontal="right" vertical="center" wrapText="1"/>
    </xf>
    <xf numFmtId="0" fontId="28" fillId="55" borderId="21" xfId="0" applyFont="1" applyFill="1" applyBorder="1" applyAlignment="1">
      <alignment horizontal="center" vertical="top" wrapText="1"/>
    </xf>
    <xf numFmtId="4" fontId="26" fillId="56" borderId="21" xfId="0" applyNumberFormat="1" applyFont="1" applyFill="1" applyBorder="1" applyAlignment="1">
      <alignment horizontal="right" vertical="center"/>
    </xf>
    <xf numFmtId="0" fontId="28" fillId="0" borderId="0" xfId="0" applyFont="1" applyAlignment="1">
      <alignment/>
    </xf>
    <xf numFmtId="0" fontId="28" fillId="0" borderId="0" xfId="0" applyFont="1" applyAlignment="1">
      <alignment wrapText="1"/>
    </xf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/>
    </xf>
    <xf numFmtId="4" fontId="39" fillId="7" borderId="18" xfId="0" applyNumberFormat="1" applyFont="1" applyFill="1" applyBorder="1" applyAlignment="1">
      <alignment horizontal="right"/>
    </xf>
    <xf numFmtId="4" fontId="39" fillId="0" borderId="18" xfId="0" applyNumberFormat="1" applyFont="1" applyFill="1" applyBorder="1" applyAlignment="1">
      <alignment horizontal="right"/>
    </xf>
    <xf numFmtId="4" fontId="39" fillId="0" borderId="18" xfId="0" applyNumberFormat="1" applyFont="1" applyBorder="1" applyAlignment="1">
      <alignment horizontal="right"/>
    </xf>
    <xf numFmtId="4" fontId="39" fillId="7" borderId="18" xfId="0" applyNumberFormat="1" applyFont="1" applyFill="1" applyBorder="1" applyAlignment="1" applyProtection="1">
      <alignment horizontal="right" wrapText="1"/>
      <protection/>
    </xf>
    <xf numFmtId="0" fontId="26" fillId="55" borderId="21" xfId="0" applyFont="1" applyFill="1" applyBorder="1" applyAlignment="1">
      <alignment horizontal="center" vertical="center"/>
    </xf>
    <xf numFmtId="0" fontId="26" fillId="56" borderId="21" xfId="0" applyFont="1" applyFill="1" applyBorder="1" applyAlignment="1">
      <alignment horizontal="center" vertical="center"/>
    </xf>
    <xf numFmtId="4" fontId="39" fillId="47" borderId="18" xfId="0" applyNumberFormat="1" applyFont="1" applyFill="1" applyBorder="1" applyAlignment="1">
      <alignment horizontal="right"/>
    </xf>
    <xf numFmtId="0" fontId="26" fillId="54" borderId="21" xfId="0" applyFont="1" applyFill="1" applyBorder="1" applyAlignment="1">
      <alignment horizontal="center" vertical="center"/>
    </xf>
    <xf numFmtId="4" fontId="26" fillId="54" borderId="21" xfId="0" applyNumberFormat="1" applyFont="1" applyFill="1" applyBorder="1" applyAlignment="1">
      <alignment horizontal="right" vertical="center"/>
    </xf>
    <xf numFmtId="4" fontId="26" fillId="55" borderId="21" xfId="0" applyNumberFormat="1" applyFont="1" applyFill="1" applyBorder="1" applyAlignment="1">
      <alignment horizontal="right" vertical="top" wrapText="1"/>
    </xf>
    <xf numFmtId="4" fontId="26" fillId="54" borderId="21" xfId="0" applyNumberFormat="1" applyFont="1" applyFill="1" applyBorder="1" applyAlignment="1">
      <alignment vertical="center"/>
    </xf>
    <xf numFmtId="4" fontId="26" fillId="55" borderId="21" xfId="0" applyNumberFormat="1" applyFont="1" applyFill="1" applyBorder="1" applyAlignment="1">
      <alignment vertical="center"/>
    </xf>
    <xf numFmtId="0" fontId="29" fillId="0" borderId="25" xfId="0" applyFont="1" applyBorder="1" applyAlignment="1">
      <alignment horizontal="center"/>
    </xf>
    <xf numFmtId="4" fontId="3" fillId="0" borderId="0" xfId="0" applyNumberFormat="1" applyFont="1" applyAlignment="1">
      <alignment/>
    </xf>
    <xf numFmtId="0" fontId="28" fillId="55" borderId="21" xfId="0" applyFont="1" applyFill="1" applyBorder="1" applyAlignment="1">
      <alignment horizontal="left" vertical="center" wrapText="1"/>
    </xf>
    <xf numFmtId="49" fontId="28" fillId="55" borderId="21" xfId="0" applyNumberFormat="1" applyFont="1" applyFill="1" applyBorder="1" applyAlignment="1">
      <alignment horizontal="center" vertical="center"/>
    </xf>
    <xf numFmtId="0" fontId="28" fillId="55" borderId="26" xfId="0" applyFont="1" applyFill="1" applyBorder="1" applyAlignment="1">
      <alignment horizontal="center" vertical="center" wrapText="1"/>
    </xf>
    <xf numFmtId="4" fontId="28" fillId="55" borderId="21" xfId="0" applyNumberFormat="1" applyFont="1" applyFill="1" applyBorder="1" applyAlignment="1">
      <alignment vertical="center"/>
    </xf>
    <xf numFmtId="4" fontId="28" fillId="55" borderId="21" xfId="0" applyNumberFormat="1" applyFont="1" applyFill="1" applyBorder="1" applyAlignment="1">
      <alignment vertical="center" wrapText="1"/>
    </xf>
    <xf numFmtId="4" fontId="28" fillId="55" borderId="21" xfId="0" applyNumberFormat="1" applyFont="1" applyFill="1" applyBorder="1" applyAlignment="1">
      <alignment vertical="center" wrapText="1" shrinkToFit="1"/>
    </xf>
    <xf numFmtId="4" fontId="28" fillId="55" borderId="21" xfId="0" applyNumberFormat="1" applyFont="1" applyFill="1" applyBorder="1" applyAlignment="1">
      <alignment vertical="top" wrapText="1"/>
    </xf>
    <xf numFmtId="4" fontId="28" fillId="55" borderId="27" xfId="0" applyNumberFormat="1" applyFont="1" applyFill="1" applyBorder="1" applyAlignment="1">
      <alignment horizontal="right" vertical="center"/>
    </xf>
    <xf numFmtId="4" fontId="28" fillId="55" borderId="24" xfId="0" applyNumberFormat="1" applyFont="1" applyFill="1" applyBorder="1" applyAlignment="1">
      <alignment horizontal="right" vertical="center"/>
    </xf>
    <xf numFmtId="0" fontId="26" fillId="55" borderId="21" xfId="0" applyFont="1" applyFill="1" applyBorder="1" applyAlignment="1">
      <alignment horizontal="center" vertical="center"/>
    </xf>
    <xf numFmtId="0" fontId="26" fillId="55" borderId="21" xfId="0" applyFont="1" applyFill="1" applyBorder="1" applyAlignment="1">
      <alignment horizontal="center" vertical="center"/>
    </xf>
    <xf numFmtId="0" fontId="28" fillId="54" borderId="21" xfId="0" applyFont="1" applyFill="1" applyBorder="1" applyAlignment="1">
      <alignment horizontal="center" vertical="center"/>
    </xf>
    <xf numFmtId="0" fontId="28" fillId="54" borderId="26" xfId="0" applyFont="1" applyFill="1" applyBorder="1" applyAlignment="1">
      <alignment horizontal="center" vertical="center" wrapText="1"/>
    </xf>
    <xf numFmtId="4" fontId="26" fillId="55" borderId="21" xfId="0" applyNumberFormat="1" applyFont="1" applyFill="1" applyBorder="1" applyAlignment="1">
      <alignment horizontal="right" vertical="center" wrapText="1"/>
    </xf>
    <xf numFmtId="49" fontId="69" fillId="47" borderId="28" xfId="0" applyNumberFormat="1" applyFont="1" applyFill="1" applyBorder="1" applyAlignment="1">
      <alignment horizontal="left" vertical="center" wrapText="1"/>
    </xf>
    <xf numFmtId="4" fontId="28" fillId="55" borderId="29" xfId="0" applyNumberFormat="1" applyFont="1" applyFill="1" applyBorder="1" applyAlignment="1">
      <alignment horizontal="right" vertical="center"/>
    </xf>
    <xf numFmtId="0" fontId="28" fillId="56" borderId="26" xfId="0" applyFont="1" applyFill="1" applyBorder="1" applyAlignment="1">
      <alignment horizontal="center" vertical="center"/>
    </xf>
    <xf numFmtId="0" fontId="28" fillId="56" borderId="21" xfId="0" applyFont="1" applyFill="1" applyBorder="1" applyAlignment="1">
      <alignment horizontal="center" vertical="center" wrapText="1"/>
    </xf>
    <xf numFmtId="0" fontId="26" fillId="55" borderId="21" xfId="0" applyFont="1" applyFill="1" applyBorder="1" applyAlignment="1">
      <alignment horizontal="center" vertical="top" wrapText="1"/>
    </xf>
    <xf numFmtId="0" fontId="26" fillId="55" borderId="21" xfId="0" applyFont="1" applyFill="1" applyBorder="1" applyAlignment="1">
      <alignment horizontal="left" vertical="center"/>
    </xf>
    <xf numFmtId="0" fontId="26" fillId="55" borderId="21" xfId="0" applyFont="1" applyFill="1" applyBorder="1" applyAlignment="1">
      <alignment horizontal="center" vertical="center" shrinkToFit="1"/>
    </xf>
    <xf numFmtId="0" fontId="28" fillId="55" borderId="21" xfId="0" applyFont="1" applyFill="1" applyBorder="1" applyAlignment="1">
      <alignment horizontal="center" vertical="top"/>
    </xf>
    <xf numFmtId="0" fontId="26" fillId="55" borderId="21" xfId="0" applyFont="1" applyFill="1" applyBorder="1" applyAlignment="1">
      <alignment vertical="top"/>
    </xf>
    <xf numFmtId="4" fontId="26" fillId="55" borderId="21" xfId="0" applyNumberFormat="1" applyFont="1" applyFill="1" applyBorder="1" applyAlignment="1">
      <alignment vertical="top"/>
    </xf>
    <xf numFmtId="4" fontId="26" fillId="55" borderId="22" xfId="0" applyNumberFormat="1" applyFont="1" applyFill="1" applyBorder="1" applyAlignment="1">
      <alignment horizontal="right" vertical="top"/>
    </xf>
    <xf numFmtId="4" fontId="26" fillId="55" borderId="23" xfId="0" applyNumberFormat="1" applyFont="1" applyFill="1" applyBorder="1" applyAlignment="1">
      <alignment horizontal="right" vertical="top"/>
    </xf>
    <xf numFmtId="4" fontId="26" fillId="55" borderId="21" xfId="0" applyNumberFormat="1" applyFont="1" applyFill="1" applyBorder="1" applyAlignment="1">
      <alignment vertical="top" wrapText="1"/>
    </xf>
    <xf numFmtId="4" fontId="26" fillId="55" borderId="21" xfId="0" applyNumberFormat="1" applyFont="1" applyFill="1" applyBorder="1" applyAlignment="1">
      <alignment horizontal="right" vertical="top"/>
    </xf>
    <xf numFmtId="4" fontId="26" fillId="55" borderId="24" xfId="0" applyNumberFormat="1" applyFont="1" applyFill="1" applyBorder="1" applyAlignment="1">
      <alignment horizontal="right" vertical="top"/>
    </xf>
    <xf numFmtId="4" fontId="26" fillId="55" borderId="21" xfId="0" applyNumberFormat="1" applyFont="1" applyFill="1" applyBorder="1" applyAlignment="1">
      <alignment vertical="center" wrapText="1"/>
    </xf>
    <xf numFmtId="4" fontId="26" fillId="55" borderId="22" xfId="0" applyNumberFormat="1" applyFont="1" applyFill="1" applyBorder="1" applyAlignment="1">
      <alignment vertical="center" wrapText="1"/>
    </xf>
    <xf numFmtId="4" fontId="26" fillId="55" borderId="23" xfId="0" applyNumberFormat="1" applyFont="1" applyFill="1" applyBorder="1" applyAlignment="1">
      <alignment vertical="center" wrapText="1"/>
    </xf>
    <xf numFmtId="0" fontId="28" fillId="55" borderId="26" xfId="0" applyFont="1" applyFill="1" applyBorder="1" applyAlignment="1">
      <alignment horizontal="center" vertical="center"/>
    </xf>
    <xf numFmtId="0" fontId="28" fillId="55" borderId="23" xfId="0" applyFont="1" applyFill="1" applyBorder="1" applyAlignment="1">
      <alignment horizontal="center" vertical="center"/>
    </xf>
    <xf numFmtId="0" fontId="28" fillId="55" borderId="22" xfId="0" applyFont="1" applyFill="1" applyBorder="1" applyAlignment="1">
      <alignment horizontal="center" vertical="center" wrapText="1"/>
    </xf>
    <xf numFmtId="0" fontId="28" fillId="55" borderId="27" xfId="0" applyFont="1" applyFill="1" applyBorder="1" applyAlignment="1">
      <alignment horizontal="center" vertical="center" wrapText="1"/>
    </xf>
    <xf numFmtId="0" fontId="28" fillId="55" borderId="30" xfId="0" applyFont="1" applyFill="1" applyBorder="1" applyAlignment="1">
      <alignment horizontal="center" vertical="center" wrapText="1"/>
    </xf>
    <xf numFmtId="4" fontId="39" fillId="47" borderId="20" xfId="0" applyNumberFormat="1" applyFont="1" applyFill="1" applyBorder="1" applyAlignment="1" quotePrefix="1">
      <alignment horizontal="right"/>
    </xf>
    <xf numFmtId="4" fontId="39" fillId="47" borderId="18" xfId="0" applyNumberFormat="1" applyFont="1" applyFill="1" applyBorder="1" applyAlignment="1" applyProtection="1">
      <alignment horizontal="right" wrapText="1"/>
      <protection/>
    </xf>
    <xf numFmtId="4" fontId="39" fillId="47" borderId="0" xfId="0" applyNumberFormat="1" applyFont="1" applyFill="1" applyBorder="1" applyAlignment="1" applyProtection="1">
      <alignment horizontal="right" wrapText="1"/>
      <protection/>
    </xf>
    <xf numFmtId="0" fontId="41" fillId="47" borderId="0" xfId="0" applyNumberFormat="1" applyFont="1" applyFill="1" applyBorder="1" applyAlignment="1" applyProtection="1" quotePrefix="1">
      <alignment horizontal="left" wrapText="1"/>
      <protection/>
    </xf>
    <xf numFmtId="0" fontId="40" fillId="47" borderId="0" xfId="0" applyNumberFormat="1" applyFont="1" applyFill="1" applyBorder="1" applyAlignment="1" applyProtection="1">
      <alignment wrapText="1"/>
      <protection/>
    </xf>
    <xf numFmtId="4" fontId="39" fillId="7" borderId="20" xfId="0" applyNumberFormat="1" applyFont="1" applyFill="1" applyBorder="1" applyAlignment="1" quotePrefix="1">
      <alignment horizontal="right"/>
    </xf>
    <xf numFmtId="0" fontId="42" fillId="47" borderId="0" xfId="0" applyNumberFormat="1" applyFont="1" applyFill="1" applyBorder="1" applyAlignment="1" applyProtection="1">
      <alignment horizontal="center" vertical="center" wrapText="1"/>
      <protection/>
    </xf>
    <xf numFmtId="0" fontId="39" fillId="47" borderId="31" xfId="0" applyNumberFormat="1" applyFont="1" applyFill="1" applyBorder="1" applyAlignment="1" applyProtection="1">
      <alignment horizontal="center" wrapText="1"/>
      <protection/>
    </xf>
    <xf numFmtId="0" fontId="39" fillId="0" borderId="20" xfId="0" applyFont="1" applyBorder="1" applyAlignment="1" quotePrefix="1">
      <alignment horizontal="center" wrapText="1"/>
    </xf>
    <xf numFmtId="0" fontId="39" fillId="0" borderId="19" xfId="0" applyFont="1" applyBorder="1" applyAlignment="1" quotePrefix="1">
      <alignment horizontal="center" wrapText="1"/>
    </xf>
    <xf numFmtId="0" fontId="39" fillId="0" borderId="32" xfId="0" applyFont="1" applyBorder="1" applyAlignment="1" quotePrefix="1">
      <alignment horizontal="center" wrapText="1"/>
    </xf>
    <xf numFmtId="0" fontId="48" fillId="0" borderId="0" xfId="0" applyNumberFormat="1" applyFont="1" applyFill="1" applyBorder="1" applyAlignment="1" applyProtection="1">
      <alignment wrapText="1"/>
      <protection/>
    </xf>
    <xf numFmtId="0" fontId="38" fillId="0" borderId="0" xfId="0" applyNumberFormat="1" applyFont="1" applyFill="1" applyBorder="1" applyAlignment="1" applyProtection="1">
      <alignment wrapText="1"/>
      <protection/>
    </xf>
    <xf numFmtId="0" fontId="39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8" fillId="0" borderId="0" xfId="0" applyNumberFormat="1" applyFont="1" applyFill="1" applyBorder="1" applyAlignment="1" applyProtection="1">
      <alignment horizontal="center" vertical="center" wrapText="1"/>
      <protection/>
    </xf>
    <xf numFmtId="0" fontId="38" fillId="0" borderId="0" xfId="0" applyNumberFormat="1" applyFont="1" applyFill="1" applyBorder="1" applyAlignment="1" applyProtection="1">
      <alignment/>
      <protection/>
    </xf>
    <xf numFmtId="0" fontId="41" fillId="7" borderId="20" xfId="0" applyNumberFormat="1" applyFont="1" applyFill="1" applyBorder="1" applyAlignment="1" applyProtection="1">
      <alignment horizontal="left" wrapText="1"/>
      <protection/>
    </xf>
    <xf numFmtId="0" fontId="40" fillId="7" borderId="19" xfId="0" applyNumberFormat="1" applyFont="1" applyFill="1" applyBorder="1" applyAlignment="1" applyProtection="1">
      <alignment wrapText="1"/>
      <protection/>
    </xf>
    <xf numFmtId="0" fontId="41" fillId="7" borderId="20" xfId="0" applyNumberFormat="1" applyFont="1" applyFill="1" applyBorder="1" applyAlignment="1" applyProtection="1" quotePrefix="1">
      <alignment horizontal="left" wrapText="1"/>
      <protection/>
    </xf>
    <xf numFmtId="0" fontId="41" fillId="0" borderId="20" xfId="0" applyNumberFormat="1" applyFont="1" applyFill="1" applyBorder="1" applyAlignment="1" applyProtection="1" quotePrefix="1">
      <alignment horizontal="left" wrapText="1"/>
      <protection/>
    </xf>
    <xf numFmtId="0" fontId="40" fillId="0" borderId="19" xfId="0" applyNumberFormat="1" applyFont="1" applyFill="1" applyBorder="1" applyAlignment="1" applyProtection="1">
      <alignment wrapText="1"/>
      <protection/>
    </xf>
    <xf numFmtId="0" fontId="41" fillId="0" borderId="20" xfId="0" applyFont="1" applyBorder="1" applyAlignment="1" quotePrefix="1">
      <alignment horizontal="left"/>
    </xf>
    <xf numFmtId="0" fontId="40" fillId="0" borderId="19" xfId="0" applyNumberFormat="1" applyFont="1" applyFill="1" applyBorder="1" applyAlignment="1" applyProtection="1">
      <alignment/>
      <protection/>
    </xf>
    <xf numFmtId="0" fontId="39" fillId="0" borderId="0" xfId="0" applyNumberFormat="1" applyFont="1" applyFill="1" applyBorder="1" applyAlignment="1" applyProtection="1">
      <alignment horizontal="center" vertical="center" wrapText="1"/>
      <protection/>
    </xf>
    <xf numFmtId="0" fontId="39" fillId="47" borderId="20" xfId="0" applyNumberFormat="1" applyFont="1" applyFill="1" applyBorder="1" applyAlignment="1" applyProtection="1">
      <alignment horizontal="left" wrapText="1"/>
      <protection/>
    </xf>
    <xf numFmtId="0" fontId="39" fillId="47" borderId="19" xfId="0" applyNumberFormat="1" applyFont="1" applyFill="1" applyBorder="1" applyAlignment="1" applyProtection="1">
      <alignment horizontal="left" wrapText="1"/>
      <protection/>
    </xf>
    <xf numFmtId="0" fontId="39" fillId="47" borderId="32" xfId="0" applyNumberFormat="1" applyFont="1" applyFill="1" applyBorder="1" applyAlignment="1" applyProtection="1">
      <alignment horizontal="left" wrapText="1"/>
      <protection/>
    </xf>
    <xf numFmtId="0" fontId="39" fillId="7" borderId="20" xfId="0" applyNumberFormat="1" applyFont="1" applyFill="1" applyBorder="1" applyAlignment="1" applyProtection="1">
      <alignment horizontal="left" wrapText="1"/>
      <protection/>
    </xf>
    <xf numFmtId="0" fontId="39" fillId="7" borderId="19" xfId="0" applyNumberFormat="1" applyFont="1" applyFill="1" applyBorder="1" applyAlignment="1" applyProtection="1">
      <alignment horizontal="left" wrapText="1"/>
      <protection/>
    </xf>
    <xf numFmtId="0" fontId="39" fillId="7" borderId="32" xfId="0" applyNumberFormat="1" applyFont="1" applyFill="1" applyBorder="1" applyAlignment="1" applyProtection="1">
      <alignment horizontal="left" wrapText="1"/>
      <protection/>
    </xf>
    <xf numFmtId="0" fontId="29" fillId="47" borderId="0" xfId="0" applyNumberFormat="1" applyFont="1" applyFill="1" applyBorder="1" applyAlignment="1" applyProtection="1" quotePrefix="1">
      <alignment horizontal="center" vertical="center" wrapText="1"/>
      <protection/>
    </xf>
    <xf numFmtId="0" fontId="42" fillId="0" borderId="0" xfId="0" applyNumberFormat="1" applyFont="1" applyFill="1" applyBorder="1" applyAlignment="1" applyProtection="1">
      <alignment horizontal="center" vertical="center" wrapText="1"/>
      <protection/>
    </xf>
    <xf numFmtId="0" fontId="43" fillId="0" borderId="0" xfId="0" applyNumberFormat="1" applyFont="1" applyFill="1" applyBorder="1" applyAlignment="1" applyProtection="1">
      <alignment vertical="center" wrapText="1"/>
      <protection/>
    </xf>
    <xf numFmtId="0" fontId="40" fillId="7" borderId="19" xfId="0" applyNumberFormat="1" applyFont="1" applyFill="1" applyBorder="1" applyAlignment="1" applyProtection="1">
      <alignment/>
      <protection/>
    </xf>
    <xf numFmtId="0" fontId="41" fillId="0" borderId="20" xfId="0" applyNumberFormat="1" applyFont="1" applyFill="1" applyBorder="1" applyAlignment="1" applyProtection="1">
      <alignment horizontal="left" wrapText="1"/>
      <protection/>
    </xf>
    <xf numFmtId="0" fontId="41" fillId="0" borderId="20" xfId="0" applyFont="1" applyFill="1" applyBorder="1" applyAlignment="1" quotePrefix="1">
      <alignment horizontal="left"/>
    </xf>
    <xf numFmtId="0" fontId="28" fillId="55" borderId="33" xfId="0" applyFont="1" applyFill="1" applyBorder="1" applyAlignment="1">
      <alignment horizontal="center" vertical="center" wrapText="1"/>
    </xf>
    <xf numFmtId="0" fontId="28" fillId="55" borderId="34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/>
    </xf>
    <xf numFmtId="0" fontId="28" fillId="55" borderId="35" xfId="0" applyFont="1" applyFill="1" applyBorder="1" applyAlignment="1">
      <alignment horizontal="center" vertical="center" wrapText="1"/>
    </xf>
    <xf numFmtId="0" fontId="28" fillId="55" borderId="26" xfId="0" applyFont="1" applyFill="1" applyBorder="1" applyAlignment="1">
      <alignment horizontal="center" vertical="center" wrapText="1"/>
    </xf>
    <xf numFmtId="0" fontId="28" fillId="55" borderId="23" xfId="0" applyFont="1" applyFill="1" applyBorder="1" applyAlignment="1">
      <alignment horizontal="center" vertical="center" wrapText="1"/>
    </xf>
    <xf numFmtId="0" fontId="28" fillId="55" borderId="36" xfId="0" applyFont="1" applyFill="1" applyBorder="1" applyAlignment="1">
      <alignment horizontal="center" vertical="center" wrapText="1"/>
    </xf>
    <xf numFmtId="0" fontId="26" fillId="54" borderId="21" xfId="0" applyFont="1" applyFill="1" applyBorder="1" applyAlignment="1">
      <alignment horizontal="center" vertical="center"/>
    </xf>
    <xf numFmtId="0" fontId="29" fillId="0" borderId="37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8" fillId="55" borderId="21" xfId="0" applyFont="1" applyFill="1" applyBorder="1" applyAlignment="1">
      <alignment horizontal="center" vertical="center"/>
    </xf>
    <xf numFmtId="0" fontId="0" fillId="0" borderId="0" xfId="0" applyNumberFormat="1" applyFill="1" applyBorder="1" applyAlignment="1" applyProtection="1">
      <alignment horizontal="center"/>
      <protection/>
    </xf>
    <xf numFmtId="0" fontId="42" fillId="0" borderId="0" xfId="0" applyNumberFormat="1" applyFont="1" applyFill="1" applyBorder="1" applyAlignment="1" applyProtection="1">
      <alignment horizontal="center"/>
      <protection/>
    </xf>
    <xf numFmtId="0" fontId="26" fillId="57" borderId="25" xfId="0" applyFont="1" applyFill="1" applyBorder="1" applyAlignment="1">
      <alignment horizontal="center" vertical="center"/>
    </xf>
    <xf numFmtId="0" fontId="28" fillId="58" borderId="35" xfId="0" applyFont="1" applyFill="1" applyBorder="1" applyAlignment="1">
      <alignment horizontal="center" vertical="center"/>
    </xf>
    <xf numFmtId="0" fontId="28" fillId="58" borderId="26" xfId="0" applyFont="1" applyFill="1" applyBorder="1" applyAlignment="1">
      <alignment horizontal="center" vertical="center"/>
    </xf>
    <xf numFmtId="0" fontId="28" fillId="58" borderId="21" xfId="0" applyFont="1" applyFill="1" applyBorder="1" applyAlignment="1">
      <alignment horizontal="center" vertical="center"/>
    </xf>
    <xf numFmtId="0" fontId="28" fillId="58" borderId="23" xfId="0" applyFont="1" applyFill="1" applyBorder="1" applyAlignment="1">
      <alignment horizontal="center" vertical="center" wrapText="1"/>
    </xf>
    <xf numFmtId="0" fontId="26" fillId="56" borderId="23" xfId="0" applyFont="1" applyFill="1" applyBorder="1" applyAlignment="1">
      <alignment horizontal="center" vertical="center"/>
    </xf>
    <xf numFmtId="0" fontId="26" fillId="56" borderId="38" xfId="0" applyFont="1" applyFill="1" applyBorder="1" applyAlignment="1">
      <alignment horizontal="center" vertical="center"/>
    </xf>
    <xf numFmtId="0" fontId="26" fillId="56" borderId="39" xfId="0" applyFont="1" applyFill="1" applyBorder="1" applyAlignment="1">
      <alignment horizontal="center" vertical="center"/>
    </xf>
    <xf numFmtId="0" fontId="28" fillId="58" borderId="33" xfId="0" applyFont="1" applyFill="1" applyBorder="1" applyAlignment="1">
      <alignment horizontal="center" vertical="center" wrapText="1"/>
    </xf>
    <xf numFmtId="0" fontId="28" fillId="58" borderId="36" xfId="0" applyFont="1" applyFill="1" applyBorder="1" applyAlignment="1">
      <alignment horizontal="center" vertical="center" wrapText="1"/>
    </xf>
    <xf numFmtId="0" fontId="28" fillId="58" borderId="40" xfId="0" applyFont="1" applyFill="1" applyBorder="1" applyAlignment="1">
      <alignment horizontal="center" vertical="center"/>
    </xf>
    <xf numFmtId="0" fontId="60" fillId="0" borderId="0" xfId="0" applyFont="1" applyAlignment="1">
      <alignment horizontal="left"/>
    </xf>
    <xf numFmtId="0" fontId="6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0" fillId="53" borderId="0" xfId="0" applyFont="1" applyFill="1" applyAlignment="1">
      <alignment horizontal="center" vertical="center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cel Built-in Normal" xfId="62"/>
    <cellStyle name="Explanatory Text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no 2" xfId="87"/>
    <cellStyle name="Normalno 3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otal" xfId="95"/>
    <cellStyle name="Ukupni zbroj" xfId="96"/>
    <cellStyle name="Unos" xfId="97"/>
    <cellStyle name="Currency" xfId="98"/>
    <cellStyle name="Currency [0]" xfId="99"/>
    <cellStyle name="Comma" xfId="100"/>
    <cellStyle name="Comma [0]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K50"/>
  <sheetViews>
    <sheetView tabSelected="1" view="pageBreakPreview" zoomScale="120" zoomScaleSheetLayoutView="120" zoomScalePageLayoutView="0" workbookViewId="0" topLeftCell="A10">
      <selection activeCell="A23" sqref="A23:H23"/>
    </sheetView>
  </sheetViews>
  <sheetFormatPr defaultColWidth="11.421875" defaultRowHeight="12.75"/>
  <cols>
    <col min="1" max="2" width="4.28125" style="1" customWidth="1"/>
    <col min="3" max="3" width="5.57421875" style="1" customWidth="1"/>
    <col min="4" max="4" width="5.28125" style="7" customWidth="1"/>
    <col min="5" max="5" width="44.7109375" style="1" customWidth="1"/>
    <col min="6" max="6" width="15.8515625" style="1" bestFit="1" customWidth="1"/>
    <col min="7" max="7" width="17.28125" style="1" customWidth="1"/>
    <col min="8" max="8" width="16.7109375" style="1" customWidth="1"/>
    <col min="9" max="9" width="11.421875" style="1" customWidth="1"/>
    <col min="10" max="10" width="16.28125" style="1" bestFit="1" customWidth="1"/>
    <col min="11" max="11" width="21.7109375" style="1" bestFit="1" customWidth="1"/>
    <col min="12" max="16384" width="11.421875" style="1" customWidth="1"/>
  </cols>
  <sheetData>
    <row r="2" spans="1:8" ht="48" customHeight="1">
      <c r="A2" s="214" t="s">
        <v>175</v>
      </c>
      <c r="B2" s="214"/>
      <c r="C2" s="214"/>
      <c r="D2" s="214"/>
      <c r="E2" s="214"/>
      <c r="F2" s="214"/>
      <c r="G2" s="214"/>
      <c r="H2" s="214"/>
    </row>
    <row r="3" spans="1:8" s="5" customFormat="1" ht="26.25" customHeight="1">
      <c r="A3" s="214" t="s">
        <v>251</v>
      </c>
      <c r="B3" s="214"/>
      <c r="C3" s="214"/>
      <c r="D3" s="214"/>
      <c r="E3" s="214"/>
      <c r="F3" s="214"/>
      <c r="G3" s="215"/>
      <c r="H3" s="215"/>
    </row>
    <row r="4" spans="1:8" s="5" customFormat="1" ht="26.25" customHeight="1">
      <c r="A4" s="214" t="s">
        <v>252</v>
      </c>
      <c r="B4" s="214"/>
      <c r="C4" s="214"/>
      <c r="D4" s="214"/>
      <c r="E4" s="214"/>
      <c r="F4" s="214"/>
      <c r="G4" s="214"/>
      <c r="H4" s="214"/>
    </row>
    <row r="5" spans="1:8" s="5" customFormat="1" ht="14.25" customHeight="1">
      <c r="A5" s="26"/>
      <c r="B5" s="26"/>
      <c r="C5" s="26"/>
      <c r="D5" s="26"/>
      <c r="E5" s="26"/>
      <c r="F5" s="26"/>
      <c r="G5" s="26"/>
      <c r="H5" s="26"/>
    </row>
    <row r="6" spans="1:9" ht="27.75" customHeight="1">
      <c r="A6" s="191"/>
      <c r="B6" s="192"/>
      <c r="C6" s="192"/>
      <c r="D6" s="192"/>
      <c r="E6" s="193"/>
      <c r="F6" s="14" t="s">
        <v>26</v>
      </c>
      <c r="G6" s="15" t="s">
        <v>27</v>
      </c>
      <c r="H6" s="15" t="s">
        <v>28</v>
      </c>
      <c r="I6" s="6"/>
    </row>
    <row r="7" spans="1:9" ht="27.75" customHeight="1">
      <c r="A7" s="199" t="s">
        <v>14</v>
      </c>
      <c r="B7" s="200"/>
      <c r="C7" s="200"/>
      <c r="D7" s="200"/>
      <c r="E7" s="216"/>
      <c r="F7" s="132">
        <v>110268865</v>
      </c>
      <c r="G7" s="132">
        <v>161578776</v>
      </c>
      <c r="H7" s="132">
        <v>121237093.24</v>
      </c>
      <c r="I7" s="8"/>
    </row>
    <row r="8" spans="1:8" ht="22.5" customHeight="1">
      <c r="A8" s="217" t="s">
        <v>0</v>
      </c>
      <c r="B8" s="203"/>
      <c r="C8" s="203"/>
      <c r="D8" s="203"/>
      <c r="E8" s="205"/>
      <c r="F8" s="138">
        <v>110229879</v>
      </c>
      <c r="G8" s="133">
        <v>161547776</v>
      </c>
      <c r="H8" s="133">
        <v>121209501.52</v>
      </c>
    </row>
    <row r="9" spans="1:8" ht="22.5" customHeight="1">
      <c r="A9" s="218" t="s">
        <v>16</v>
      </c>
      <c r="B9" s="205"/>
      <c r="C9" s="205"/>
      <c r="D9" s="205"/>
      <c r="E9" s="205"/>
      <c r="F9" s="133">
        <v>38986</v>
      </c>
      <c r="G9" s="133">
        <v>31000</v>
      </c>
      <c r="H9" s="133">
        <v>27591.72</v>
      </c>
    </row>
    <row r="10" spans="1:8" ht="22.5" customHeight="1">
      <c r="A10" s="22" t="s">
        <v>15</v>
      </c>
      <c r="B10" s="16"/>
      <c r="C10" s="16"/>
      <c r="D10" s="16"/>
      <c r="E10" s="16"/>
      <c r="F10" s="132">
        <v>126637186</v>
      </c>
      <c r="G10" s="132">
        <v>135211591</v>
      </c>
      <c r="H10" s="132">
        <v>129745857.79</v>
      </c>
    </row>
    <row r="11" spans="1:10" ht="22.5" customHeight="1">
      <c r="A11" s="202" t="s">
        <v>1</v>
      </c>
      <c r="B11" s="203"/>
      <c r="C11" s="203"/>
      <c r="D11" s="203"/>
      <c r="E11" s="203"/>
      <c r="F11" s="133">
        <v>123032609</v>
      </c>
      <c r="G11" s="133">
        <v>131394591</v>
      </c>
      <c r="H11" s="133">
        <v>126453700.6</v>
      </c>
      <c r="I11" s="2"/>
      <c r="J11" s="2"/>
    </row>
    <row r="12" spans="1:10" ht="22.5" customHeight="1">
      <c r="A12" s="204" t="s">
        <v>17</v>
      </c>
      <c r="B12" s="205"/>
      <c r="C12" s="205"/>
      <c r="D12" s="205"/>
      <c r="E12" s="205"/>
      <c r="F12" s="134">
        <v>3604577</v>
      </c>
      <c r="G12" s="134">
        <v>3817000</v>
      </c>
      <c r="H12" s="134">
        <v>3292157.19</v>
      </c>
      <c r="I12" s="2"/>
      <c r="J12" s="2"/>
    </row>
    <row r="13" spans="1:10" ht="22.5" customHeight="1">
      <c r="A13" s="201" t="s">
        <v>2</v>
      </c>
      <c r="B13" s="200"/>
      <c r="C13" s="200"/>
      <c r="D13" s="200"/>
      <c r="E13" s="200"/>
      <c r="F13" s="135">
        <v>-16368321</v>
      </c>
      <c r="G13" s="135">
        <v>26367185</v>
      </c>
      <c r="H13" s="135">
        <v>-8508764.55</v>
      </c>
      <c r="J13" s="2"/>
    </row>
    <row r="14" spans="1:10" ht="15.75" customHeight="1">
      <c r="A14" s="186"/>
      <c r="B14" s="187"/>
      <c r="C14" s="187"/>
      <c r="D14" s="187"/>
      <c r="E14" s="187"/>
      <c r="F14" s="185"/>
      <c r="G14" s="185"/>
      <c r="H14" s="185"/>
      <c r="J14" s="2"/>
    </row>
    <row r="15" spans="1:10" ht="22.5" customHeight="1">
      <c r="A15" s="213" t="s">
        <v>253</v>
      </c>
      <c r="B15" s="213"/>
      <c r="C15" s="213"/>
      <c r="D15" s="213"/>
      <c r="E15" s="213"/>
      <c r="F15" s="213"/>
      <c r="G15" s="213"/>
      <c r="H15" s="213"/>
      <c r="J15" s="2"/>
    </row>
    <row r="16" spans="1:8" ht="15" customHeight="1">
      <c r="A16" s="206"/>
      <c r="B16" s="197"/>
      <c r="C16" s="197"/>
      <c r="D16" s="197"/>
      <c r="E16" s="197"/>
      <c r="F16" s="198"/>
      <c r="G16" s="198"/>
      <c r="H16" s="198"/>
    </row>
    <row r="17" spans="1:10" ht="27.75" customHeight="1">
      <c r="A17" s="18"/>
      <c r="B17" s="19"/>
      <c r="C17" s="19"/>
      <c r="D17" s="20"/>
      <c r="E17" s="21"/>
      <c r="F17" s="14" t="s">
        <v>26</v>
      </c>
      <c r="G17" s="15" t="s">
        <v>27</v>
      </c>
      <c r="H17" s="15" t="s">
        <v>28</v>
      </c>
      <c r="J17" s="2"/>
    </row>
    <row r="18" spans="1:10" ht="30.75" customHeight="1">
      <c r="A18" s="207" t="s">
        <v>3</v>
      </c>
      <c r="B18" s="208"/>
      <c r="C18" s="208"/>
      <c r="D18" s="208"/>
      <c r="E18" s="209"/>
      <c r="F18" s="183">
        <v>0</v>
      </c>
      <c r="G18" s="183">
        <v>682815</v>
      </c>
      <c r="H18" s="184">
        <v>682815</v>
      </c>
      <c r="J18" s="2"/>
    </row>
    <row r="19" spans="1:10" ht="30.75" customHeight="1">
      <c r="A19" s="207" t="s">
        <v>4</v>
      </c>
      <c r="B19" s="208"/>
      <c r="C19" s="208"/>
      <c r="D19" s="208"/>
      <c r="E19" s="209"/>
      <c r="F19" s="183">
        <v>598678</v>
      </c>
      <c r="G19" s="183">
        <v>50000</v>
      </c>
      <c r="H19" s="184">
        <v>32602.68</v>
      </c>
      <c r="J19" s="2"/>
    </row>
    <row r="20" spans="1:10" ht="25.5" customHeight="1">
      <c r="A20" s="210" t="s">
        <v>5</v>
      </c>
      <c r="B20" s="211"/>
      <c r="C20" s="211"/>
      <c r="D20" s="211"/>
      <c r="E20" s="212"/>
      <c r="F20" s="188">
        <v>-598678</v>
      </c>
      <c r="G20" s="188">
        <v>632815</v>
      </c>
      <c r="H20" s="135">
        <v>650212.32</v>
      </c>
      <c r="J20" s="2"/>
    </row>
    <row r="21" spans="1:10" ht="16.5" customHeight="1">
      <c r="A21" s="190"/>
      <c r="B21" s="190"/>
      <c r="C21" s="190"/>
      <c r="D21" s="190"/>
      <c r="E21" s="190"/>
      <c r="F21" s="190"/>
      <c r="G21" s="190"/>
      <c r="H21" s="190"/>
      <c r="J21" s="2"/>
    </row>
    <row r="22" spans="1:10" ht="22.5" customHeight="1">
      <c r="A22" s="189" t="s">
        <v>256</v>
      </c>
      <c r="B22" s="189"/>
      <c r="C22" s="189"/>
      <c r="D22" s="189"/>
      <c r="E22" s="189"/>
      <c r="F22" s="189"/>
      <c r="G22" s="189"/>
      <c r="H22" s="189"/>
      <c r="J22" s="2"/>
    </row>
    <row r="23" spans="1:10" s="4" customFormat="1" ht="19.5" customHeight="1">
      <c r="A23" s="196"/>
      <c r="B23" s="197"/>
      <c r="C23" s="197"/>
      <c r="D23" s="197"/>
      <c r="E23" s="197"/>
      <c r="F23" s="198"/>
      <c r="G23" s="198"/>
      <c r="H23" s="198"/>
      <c r="J23" s="9"/>
    </row>
    <row r="24" spans="1:11" s="4" customFormat="1" ht="27.75" customHeight="1">
      <c r="A24" s="191"/>
      <c r="B24" s="192"/>
      <c r="C24" s="192"/>
      <c r="D24" s="192"/>
      <c r="E24" s="193"/>
      <c r="F24" s="14" t="s">
        <v>26</v>
      </c>
      <c r="G24" s="15" t="s">
        <v>27</v>
      </c>
      <c r="H24" s="15" t="s">
        <v>28</v>
      </c>
      <c r="J24" s="9"/>
      <c r="K24" s="9"/>
    </row>
    <row r="25" spans="1:10" s="4" customFormat="1" ht="22.5" customHeight="1">
      <c r="A25" s="199" t="s">
        <v>254</v>
      </c>
      <c r="B25" s="200"/>
      <c r="C25" s="200"/>
      <c r="D25" s="200"/>
      <c r="E25" s="200"/>
      <c r="F25" s="132">
        <v>-58956395</v>
      </c>
      <c r="G25" s="132">
        <v>-81000000</v>
      </c>
      <c r="H25" s="132">
        <v>-75466061</v>
      </c>
      <c r="J25" s="9"/>
    </row>
    <row r="26" spans="1:8" s="4" customFormat="1" ht="33.75" customHeight="1">
      <c r="A26" s="199" t="s">
        <v>255</v>
      </c>
      <c r="B26" s="200"/>
      <c r="C26" s="200"/>
      <c r="D26" s="200"/>
      <c r="E26" s="200"/>
      <c r="F26" s="132">
        <v>-16966999</v>
      </c>
      <c r="G26" s="132">
        <v>27000000</v>
      </c>
      <c r="H26" s="132">
        <v>-5582424</v>
      </c>
    </row>
    <row r="27" spans="1:11" s="4" customFormat="1" ht="22.5" customHeight="1">
      <c r="A27" s="201"/>
      <c r="B27" s="200"/>
      <c r="C27" s="200"/>
      <c r="D27" s="200"/>
      <c r="E27" s="200"/>
      <c r="F27" s="132"/>
      <c r="G27" s="132"/>
      <c r="H27" s="132"/>
      <c r="J27" s="10"/>
      <c r="K27" s="9"/>
    </row>
    <row r="28" spans="1:8" s="4" customFormat="1" ht="25.5" customHeight="1">
      <c r="A28" s="196"/>
      <c r="B28" s="197"/>
      <c r="C28" s="197"/>
      <c r="D28" s="197"/>
      <c r="E28" s="197"/>
      <c r="F28" s="198"/>
      <c r="G28" s="198"/>
      <c r="H28" s="198"/>
    </row>
    <row r="29" spans="1:8" s="4" customFormat="1" ht="22.5" customHeight="1">
      <c r="A29" s="202" t="s">
        <v>6</v>
      </c>
      <c r="B29" s="203"/>
      <c r="C29" s="203"/>
      <c r="D29" s="203"/>
      <c r="E29" s="203"/>
      <c r="F29" s="23">
        <v>-16966999</v>
      </c>
      <c r="G29" s="23">
        <v>27000000</v>
      </c>
      <c r="H29" s="134">
        <v>-7858552.23</v>
      </c>
    </row>
    <row r="30" spans="1:8" s="4" customFormat="1" ht="18" customHeight="1">
      <c r="A30" s="24"/>
      <c r="B30" s="17"/>
      <c r="C30" s="17"/>
      <c r="D30" s="17"/>
      <c r="E30" s="17"/>
      <c r="F30" s="13"/>
      <c r="G30" s="13"/>
      <c r="H30" s="13"/>
    </row>
    <row r="31" spans="1:8" ht="42" customHeight="1">
      <c r="A31" s="194"/>
      <c r="B31" s="195"/>
      <c r="C31" s="195"/>
      <c r="D31" s="195"/>
      <c r="E31" s="195"/>
      <c r="F31" s="195"/>
      <c r="G31" s="195"/>
      <c r="H31" s="195"/>
    </row>
    <row r="32" ht="12.75">
      <c r="E32" s="11"/>
    </row>
    <row r="36" spans="6:8" ht="12.75">
      <c r="F36" s="2"/>
      <c r="G36" s="2"/>
      <c r="H36" s="2"/>
    </row>
    <row r="37" spans="6:8" ht="12.75">
      <c r="F37" s="2"/>
      <c r="G37" s="2"/>
      <c r="H37" s="2"/>
    </row>
    <row r="38" spans="5:8" ht="12.75">
      <c r="E38" s="12"/>
      <c r="F38" s="3"/>
      <c r="G38" s="3"/>
      <c r="H38" s="3"/>
    </row>
    <row r="39" spans="5:8" ht="12.75">
      <c r="E39" s="12"/>
      <c r="F39" s="2"/>
      <c r="G39" s="2"/>
      <c r="H39" s="2"/>
    </row>
    <row r="40" spans="5:8" ht="12.75">
      <c r="E40" s="12"/>
      <c r="F40" s="2"/>
      <c r="G40" s="2"/>
      <c r="H40" s="2"/>
    </row>
    <row r="41" spans="5:8" ht="12.75">
      <c r="E41" s="12"/>
      <c r="F41" s="2"/>
      <c r="G41" s="2"/>
      <c r="H41" s="2"/>
    </row>
    <row r="42" spans="5:8" ht="12.75">
      <c r="E42" s="12"/>
      <c r="F42" s="2"/>
      <c r="G42" s="2"/>
      <c r="H42" s="2"/>
    </row>
    <row r="43" ht="12.75">
      <c r="E43" s="12"/>
    </row>
    <row r="48" ht="12.75">
      <c r="F48" s="2"/>
    </row>
    <row r="49" ht="12.75">
      <c r="F49" s="2"/>
    </row>
    <row r="50" ht="12.75">
      <c r="F50" s="2"/>
    </row>
  </sheetData>
  <sheetProtection/>
  <mergeCells count="25">
    <mergeCell ref="A2:H2"/>
    <mergeCell ref="A3:H3"/>
    <mergeCell ref="A7:E7"/>
    <mergeCell ref="A8:E8"/>
    <mergeCell ref="A9:E9"/>
    <mergeCell ref="A4:H4"/>
    <mergeCell ref="A24:E24"/>
    <mergeCell ref="A11:E11"/>
    <mergeCell ref="A12:E12"/>
    <mergeCell ref="A13:E13"/>
    <mergeCell ref="A16:H16"/>
    <mergeCell ref="A18:E18"/>
    <mergeCell ref="A20:E20"/>
    <mergeCell ref="A19:E19"/>
    <mergeCell ref="A15:H15"/>
    <mergeCell ref="A22:H22"/>
    <mergeCell ref="A21:H21"/>
    <mergeCell ref="A6:E6"/>
    <mergeCell ref="A31:H31"/>
    <mergeCell ref="A23:H23"/>
    <mergeCell ref="A25:E25"/>
    <mergeCell ref="A26:E26"/>
    <mergeCell ref="A27:E27"/>
    <mergeCell ref="A28:H28"/>
    <mergeCell ref="A29:E29"/>
  </mergeCells>
  <printOptions horizontalCentered="1"/>
  <pageMargins left="0.1968503937007874" right="0.1968503937007874" top="0.6299212598425197" bottom="0.4330708661417323" header="0.31496062992125984" footer="0.31496062992125984"/>
  <pageSetup fitToWidth="0" fitToHeight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zoomScalePageLayoutView="0" workbookViewId="0" topLeftCell="A1">
      <selection activeCell="N10" sqref="N10"/>
    </sheetView>
  </sheetViews>
  <sheetFormatPr defaultColWidth="9.140625" defaultRowHeight="12.75"/>
  <cols>
    <col min="1" max="1" width="3.8515625" style="25" customWidth="1"/>
    <col min="2" max="2" width="7.7109375" style="25" customWidth="1"/>
    <col min="3" max="3" width="33.8515625" style="25" customWidth="1"/>
    <col min="4" max="4" width="18.57421875" style="25" customWidth="1"/>
    <col min="5" max="5" width="15.8515625" style="25" customWidth="1"/>
    <col min="6" max="6" width="16.7109375" style="25" customWidth="1"/>
    <col min="7" max="7" width="16.57421875" style="25" customWidth="1"/>
    <col min="8" max="8" width="17.28125" style="25" customWidth="1"/>
    <col min="9" max="9" width="13.421875" style="25" customWidth="1"/>
    <col min="10" max="10" width="13.28125" style="25" customWidth="1"/>
  </cols>
  <sheetData>
    <row r="1" spans="1:10" ht="15.75">
      <c r="A1" s="80"/>
      <c r="B1" s="80"/>
      <c r="C1" s="80"/>
      <c r="D1" s="80"/>
      <c r="E1" s="80"/>
      <c r="F1" s="80"/>
      <c r="G1" s="80"/>
      <c r="H1" s="80"/>
      <c r="I1" s="80"/>
      <c r="J1" s="80"/>
    </row>
    <row r="2" spans="1:10" ht="18.75">
      <c r="A2" s="221" t="s">
        <v>209</v>
      </c>
      <c r="B2" s="221"/>
      <c r="C2" s="221"/>
      <c r="D2" s="221"/>
      <c r="E2" s="221"/>
      <c r="F2" s="221"/>
      <c r="G2" s="221"/>
      <c r="H2" s="221"/>
      <c r="I2" s="221"/>
      <c r="J2" s="221"/>
    </row>
    <row r="3" spans="1:10" ht="18.75">
      <c r="A3" s="227"/>
      <c r="B3" s="228"/>
      <c r="C3" s="228"/>
      <c r="D3" s="228"/>
      <c r="E3" s="228"/>
      <c r="F3" s="228"/>
      <c r="G3" s="228"/>
      <c r="H3" s="144"/>
      <c r="I3" s="144"/>
      <c r="J3" s="144"/>
    </row>
    <row r="4" spans="1:10" ht="15" customHeight="1">
      <c r="A4" s="222" t="s">
        <v>176</v>
      </c>
      <c r="B4" s="229" t="s">
        <v>177</v>
      </c>
      <c r="C4" s="229" t="s">
        <v>178</v>
      </c>
      <c r="D4" s="222" t="s">
        <v>247</v>
      </c>
      <c r="E4" s="229" t="s">
        <v>179</v>
      </c>
      <c r="F4" s="229" t="s">
        <v>180</v>
      </c>
      <c r="G4" s="224" t="s">
        <v>181</v>
      </c>
      <c r="H4" s="219" t="s">
        <v>249</v>
      </c>
      <c r="I4" s="219" t="s">
        <v>244</v>
      </c>
      <c r="J4" s="219" t="s">
        <v>29</v>
      </c>
    </row>
    <row r="5" spans="1:10" ht="21.75" customHeight="1">
      <c r="A5" s="223"/>
      <c r="B5" s="229"/>
      <c r="C5" s="229"/>
      <c r="D5" s="223"/>
      <c r="E5" s="229"/>
      <c r="F5" s="229"/>
      <c r="G5" s="224"/>
      <c r="H5" s="225"/>
      <c r="I5" s="220"/>
      <c r="J5" s="225"/>
    </row>
    <row r="6" spans="1:10" ht="20.25" customHeight="1">
      <c r="A6" s="148">
        <v>1</v>
      </c>
      <c r="B6" s="88">
        <v>2</v>
      </c>
      <c r="C6" s="88">
        <v>3</v>
      </c>
      <c r="D6" s="178">
        <v>4</v>
      </c>
      <c r="E6" s="88">
        <v>5</v>
      </c>
      <c r="F6" s="179">
        <v>6</v>
      </c>
      <c r="G6" s="180">
        <v>7</v>
      </c>
      <c r="H6" s="181">
        <v>8</v>
      </c>
      <c r="I6" s="182" t="s">
        <v>245</v>
      </c>
      <c r="J6" s="181" t="s">
        <v>246</v>
      </c>
    </row>
    <row r="7" spans="1:10" ht="21.75" customHeight="1">
      <c r="A7" s="158">
        <v>1</v>
      </c>
      <c r="B7" s="139">
        <v>6</v>
      </c>
      <c r="C7" s="81" t="s">
        <v>182</v>
      </c>
      <c r="D7" s="140">
        <f>D8+D16+D23+D26+D33+D39</f>
        <v>110229879</v>
      </c>
      <c r="E7" s="140">
        <f>E8+E16+E23+E26+E33+E39</f>
        <v>158549705</v>
      </c>
      <c r="F7" s="82">
        <f>F8+F16+F23+F26+F33+F39</f>
        <v>161847776</v>
      </c>
      <c r="G7" s="83">
        <f>G8+G16+G23+G26+G33+G39</f>
        <v>161547776</v>
      </c>
      <c r="H7" s="82">
        <f>H8+H16+H23+H26+H33+H39</f>
        <v>121209501.52</v>
      </c>
      <c r="I7" s="82">
        <f>H7/D7*100</f>
        <v>109.9606591421551</v>
      </c>
      <c r="J7" s="82">
        <f>H7/G7*100</f>
        <v>75.0301270133239</v>
      </c>
    </row>
    <row r="8" spans="1:10" ht="47.25">
      <c r="A8" s="148">
        <v>2</v>
      </c>
      <c r="B8" s="155">
        <v>63</v>
      </c>
      <c r="C8" s="84" t="s">
        <v>228</v>
      </c>
      <c r="D8" s="85">
        <f>D9+D11+D14</f>
        <v>6012872</v>
      </c>
      <c r="E8" s="85">
        <f>E9+E11+E14</f>
        <v>40282980</v>
      </c>
      <c r="F8" s="86">
        <f>F9+F11+F14</f>
        <v>37729544</v>
      </c>
      <c r="G8" s="87">
        <f>G9+G11+G14</f>
        <v>36968140</v>
      </c>
      <c r="H8" s="86">
        <f>H9+H11+H14</f>
        <v>6782444.12</v>
      </c>
      <c r="I8" s="86">
        <f aca="true" t="shared" si="0" ref="I8:I52">H8/D8*100</f>
        <v>112.79874442695603</v>
      </c>
      <c r="J8" s="86">
        <f aca="true" t="shared" si="1" ref="J8:J52">H8/G8*100</f>
        <v>18.346728074498746</v>
      </c>
    </row>
    <row r="9" spans="1:10" ht="15.75">
      <c r="A9" s="88">
        <v>3</v>
      </c>
      <c r="B9" s="155">
        <v>634</v>
      </c>
      <c r="C9" s="84" t="s">
        <v>183</v>
      </c>
      <c r="D9" s="85">
        <f>SUM(D10:D10)</f>
        <v>1793014</v>
      </c>
      <c r="E9" s="85">
        <f>SUM(E10:E10)</f>
        <v>0</v>
      </c>
      <c r="F9" s="86">
        <f>SUM(F10:F10)</f>
        <v>700000</v>
      </c>
      <c r="G9" s="87">
        <f>SUM(G10:G10)</f>
        <v>800000</v>
      </c>
      <c r="H9" s="86">
        <f>SUM(H10:H10)</f>
        <v>819296.68</v>
      </c>
      <c r="I9" s="86">
        <f t="shared" si="0"/>
        <v>45.69382503427191</v>
      </c>
      <c r="J9" s="86">
        <f t="shared" si="1"/>
        <v>102.412085</v>
      </c>
    </row>
    <row r="10" spans="1:10" ht="31.5">
      <c r="A10" s="88">
        <v>4</v>
      </c>
      <c r="B10" s="88">
        <v>6341</v>
      </c>
      <c r="C10" s="95" t="s">
        <v>229</v>
      </c>
      <c r="D10" s="149">
        <v>1793014</v>
      </c>
      <c r="E10" s="90">
        <v>0</v>
      </c>
      <c r="F10" s="91">
        <v>700000</v>
      </c>
      <c r="G10" s="92">
        <v>800000</v>
      </c>
      <c r="H10" s="93">
        <v>819296.68</v>
      </c>
      <c r="I10" s="91">
        <f t="shared" si="0"/>
        <v>45.69382503427191</v>
      </c>
      <c r="J10" s="91">
        <f t="shared" si="1"/>
        <v>102.412085</v>
      </c>
    </row>
    <row r="11" spans="1:10" ht="47.25">
      <c r="A11" s="147" t="s">
        <v>220</v>
      </c>
      <c r="B11" s="155">
        <v>636</v>
      </c>
      <c r="C11" s="94" t="s">
        <v>184</v>
      </c>
      <c r="D11" s="85">
        <f>SUM(D12:D13)</f>
        <v>4134887</v>
      </c>
      <c r="E11" s="85">
        <f>SUM(E12:E13)</f>
        <v>40282980</v>
      </c>
      <c r="F11" s="85">
        <f>SUM(F12:F13)</f>
        <v>37029544</v>
      </c>
      <c r="G11" s="87">
        <f>SUM(G12:G13)</f>
        <v>36168140</v>
      </c>
      <c r="H11" s="86">
        <f>SUM(H12:H13)</f>
        <v>5963147.44</v>
      </c>
      <c r="I11" s="86">
        <f t="shared" si="0"/>
        <v>144.21548738816804</v>
      </c>
      <c r="J11" s="86">
        <f t="shared" si="1"/>
        <v>16.487293623614597</v>
      </c>
    </row>
    <row r="12" spans="1:10" ht="31.5">
      <c r="A12" s="147" t="s">
        <v>221</v>
      </c>
      <c r="B12" s="88">
        <v>6361</v>
      </c>
      <c r="C12" s="95" t="s">
        <v>185</v>
      </c>
      <c r="D12" s="150">
        <v>4097387</v>
      </c>
      <c r="E12" s="90">
        <v>40282980</v>
      </c>
      <c r="F12" s="91">
        <v>37029544</v>
      </c>
      <c r="G12" s="92">
        <v>36168140</v>
      </c>
      <c r="H12" s="93">
        <v>5963147.44</v>
      </c>
      <c r="I12" s="91">
        <f t="shared" si="0"/>
        <v>145.53537266555492</v>
      </c>
      <c r="J12" s="91">
        <f t="shared" si="1"/>
        <v>16.487293623614597</v>
      </c>
    </row>
    <row r="13" spans="1:10" ht="31.5">
      <c r="A13" s="88">
        <v>7</v>
      </c>
      <c r="B13" s="88">
        <v>6362</v>
      </c>
      <c r="C13" s="95" t="s">
        <v>186</v>
      </c>
      <c r="D13" s="150">
        <v>37500</v>
      </c>
      <c r="E13" s="90">
        <v>0</v>
      </c>
      <c r="F13" s="91">
        <v>0</v>
      </c>
      <c r="G13" s="92">
        <v>0</v>
      </c>
      <c r="H13" s="93">
        <v>0</v>
      </c>
      <c r="I13" s="91">
        <f t="shared" si="0"/>
        <v>0</v>
      </c>
      <c r="J13" s="91">
        <v>0</v>
      </c>
    </row>
    <row r="14" spans="1:10" ht="31.5">
      <c r="A14" s="88">
        <v>8</v>
      </c>
      <c r="B14" s="155">
        <v>638</v>
      </c>
      <c r="C14" s="94" t="s">
        <v>187</v>
      </c>
      <c r="D14" s="85">
        <f>D15</f>
        <v>84971</v>
      </c>
      <c r="E14" s="85">
        <f>E15</f>
        <v>0</v>
      </c>
      <c r="F14" s="86">
        <f>F15</f>
        <v>0</v>
      </c>
      <c r="G14" s="87">
        <f>G15</f>
        <v>0</v>
      </c>
      <c r="H14" s="86">
        <f>H15</f>
        <v>0</v>
      </c>
      <c r="I14" s="86">
        <f t="shared" si="0"/>
        <v>0</v>
      </c>
      <c r="J14" s="86">
        <v>0</v>
      </c>
    </row>
    <row r="15" spans="1:10" ht="31.5">
      <c r="A15" s="88">
        <v>9</v>
      </c>
      <c r="B15" s="88">
        <v>6381</v>
      </c>
      <c r="C15" s="95" t="s">
        <v>188</v>
      </c>
      <c r="D15" s="150">
        <v>84971</v>
      </c>
      <c r="E15" s="90">
        <v>0</v>
      </c>
      <c r="F15" s="91">
        <v>0</v>
      </c>
      <c r="G15" s="92">
        <v>0</v>
      </c>
      <c r="H15" s="93">
        <v>0</v>
      </c>
      <c r="I15" s="91">
        <f t="shared" si="0"/>
        <v>0</v>
      </c>
      <c r="J15" s="91">
        <v>0</v>
      </c>
    </row>
    <row r="16" spans="1:10" ht="15.75">
      <c r="A16" s="88">
        <v>10</v>
      </c>
      <c r="B16" s="155">
        <v>64</v>
      </c>
      <c r="C16" s="94" t="s">
        <v>21</v>
      </c>
      <c r="D16" s="85">
        <f>D17</f>
        <v>40452</v>
      </c>
      <c r="E16" s="85">
        <f>E17</f>
        <v>50020</v>
      </c>
      <c r="F16" s="86">
        <f>F17</f>
        <v>91088</v>
      </c>
      <c r="G16" s="87">
        <f>G17</f>
        <v>91088</v>
      </c>
      <c r="H16" s="86">
        <f>H17</f>
        <v>91088.8</v>
      </c>
      <c r="I16" s="86">
        <f t="shared" si="0"/>
        <v>225.177494314249</v>
      </c>
      <c r="J16" s="86">
        <f t="shared" si="1"/>
        <v>100.00087827156156</v>
      </c>
    </row>
    <row r="17" spans="1:10" ht="15.75">
      <c r="A17" s="88">
        <v>11</v>
      </c>
      <c r="B17" s="155">
        <v>641</v>
      </c>
      <c r="C17" s="94" t="s">
        <v>22</v>
      </c>
      <c r="D17" s="85">
        <f>SUM(D18:D22)</f>
        <v>40452</v>
      </c>
      <c r="E17" s="85">
        <f>SUM(E18:E22)</f>
        <v>50020</v>
      </c>
      <c r="F17" s="86">
        <f>SUM(F18:F22)</f>
        <v>91088</v>
      </c>
      <c r="G17" s="87">
        <f>SUM(G18:G22)</f>
        <v>91088</v>
      </c>
      <c r="H17" s="86">
        <f>SUM(H18:H22)</f>
        <v>91088.8</v>
      </c>
      <c r="I17" s="86">
        <f t="shared" si="0"/>
        <v>225.177494314249</v>
      </c>
      <c r="J17" s="86">
        <f t="shared" si="1"/>
        <v>100.00087827156156</v>
      </c>
    </row>
    <row r="18" spans="1:10" ht="15.75">
      <c r="A18" s="88">
        <v>12</v>
      </c>
      <c r="B18" s="88">
        <v>6413</v>
      </c>
      <c r="C18" s="96" t="s">
        <v>189</v>
      </c>
      <c r="D18" s="151">
        <v>13</v>
      </c>
      <c r="E18" s="90">
        <v>20</v>
      </c>
      <c r="F18" s="91">
        <v>20</v>
      </c>
      <c r="G18" s="92">
        <v>20</v>
      </c>
      <c r="H18" s="93">
        <v>20.81</v>
      </c>
      <c r="I18" s="91">
        <f t="shared" si="0"/>
        <v>160.07692307692307</v>
      </c>
      <c r="J18" s="91">
        <f t="shared" si="1"/>
        <v>104.05</v>
      </c>
    </row>
    <row r="19" spans="1:10" ht="15.75">
      <c r="A19" s="88">
        <v>13</v>
      </c>
      <c r="B19" s="88">
        <v>6414</v>
      </c>
      <c r="C19" s="96" t="s">
        <v>32</v>
      </c>
      <c r="D19" s="151">
        <v>0</v>
      </c>
      <c r="E19" s="90">
        <v>0</v>
      </c>
      <c r="F19" s="91">
        <v>2813</v>
      </c>
      <c r="G19" s="92">
        <v>2813</v>
      </c>
      <c r="H19" s="93">
        <v>2812.99</v>
      </c>
      <c r="I19" s="91">
        <v>0</v>
      </c>
      <c r="J19" s="91">
        <f t="shared" si="1"/>
        <v>99.99964450764308</v>
      </c>
    </row>
    <row r="20" spans="1:10" ht="15.75">
      <c r="A20" s="88">
        <v>14</v>
      </c>
      <c r="B20" s="88">
        <v>6415</v>
      </c>
      <c r="C20" s="96" t="s">
        <v>190</v>
      </c>
      <c r="D20" s="151">
        <v>0</v>
      </c>
      <c r="E20" s="90">
        <v>0</v>
      </c>
      <c r="F20" s="91">
        <v>0</v>
      </c>
      <c r="G20" s="92">
        <v>0</v>
      </c>
      <c r="H20" s="93">
        <v>0</v>
      </c>
      <c r="I20" s="91">
        <v>0</v>
      </c>
      <c r="J20" s="91">
        <v>0</v>
      </c>
    </row>
    <row r="21" spans="1:10" ht="15.75">
      <c r="A21" s="88">
        <v>15</v>
      </c>
      <c r="B21" s="88">
        <v>6416</v>
      </c>
      <c r="C21" s="96" t="s">
        <v>217</v>
      </c>
      <c r="D21" s="151">
        <v>40439</v>
      </c>
      <c r="E21" s="90">
        <v>0</v>
      </c>
      <c r="F21" s="91">
        <v>0</v>
      </c>
      <c r="G21" s="92">
        <v>0</v>
      </c>
      <c r="H21" s="93">
        <v>0</v>
      </c>
      <c r="I21" s="91">
        <f t="shared" si="0"/>
        <v>0</v>
      </c>
      <c r="J21" s="91">
        <v>0</v>
      </c>
    </row>
    <row r="22" spans="1:10" ht="15.75">
      <c r="A22" s="88">
        <v>16</v>
      </c>
      <c r="B22" s="88">
        <v>6419</v>
      </c>
      <c r="C22" s="95" t="s">
        <v>191</v>
      </c>
      <c r="D22" s="150">
        <v>0</v>
      </c>
      <c r="E22" s="90">
        <v>50000</v>
      </c>
      <c r="F22" s="91">
        <v>88255</v>
      </c>
      <c r="G22" s="92">
        <v>88255</v>
      </c>
      <c r="H22" s="93">
        <v>88255</v>
      </c>
      <c r="I22" s="91">
        <v>0</v>
      </c>
      <c r="J22" s="91">
        <f t="shared" si="1"/>
        <v>100</v>
      </c>
    </row>
    <row r="23" spans="1:10" ht="15.75">
      <c r="A23" s="88">
        <v>17</v>
      </c>
      <c r="B23" s="155">
        <v>65</v>
      </c>
      <c r="C23" s="94" t="s">
        <v>192</v>
      </c>
      <c r="D23" s="85">
        <f>D24</f>
        <v>15016172</v>
      </c>
      <c r="E23" s="85">
        <f>E24</f>
        <v>14530000</v>
      </c>
      <c r="F23" s="86">
        <f>F24</f>
        <v>16609590</v>
      </c>
      <c r="G23" s="87">
        <f>G24</f>
        <v>16609590</v>
      </c>
      <c r="H23" s="86">
        <f>H24</f>
        <v>16719469.89</v>
      </c>
      <c r="I23" s="86">
        <f t="shared" si="0"/>
        <v>111.34308990333888</v>
      </c>
      <c r="J23" s="86">
        <f t="shared" si="1"/>
        <v>100.66154486654999</v>
      </c>
    </row>
    <row r="24" spans="1:10" ht="15.75">
      <c r="A24" s="88">
        <v>18</v>
      </c>
      <c r="B24" s="97">
        <v>652</v>
      </c>
      <c r="C24" s="98" t="s">
        <v>23</v>
      </c>
      <c r="D24" s="141">
        <f>SUM(D25:D25)</f>
        <v>15016172</v>
      </c>
      <c r="E24" s="141">
        <f>SUM(E25:E25)</f>
        <v>14530000</v>
      </c>
      <c r="F24" s="99">
        <f>SUM(F25:F25)</f>
        <v>16609590</v>
      </c>
      <c r="G24" s="100">
        <f>SUM(G25:G25)</f>
        <v>16609590</v>
      </c>
      <c r="H24" s="99">
        <f>SUM(H25:H25)</f>
        <v>16719469.89</v>
      </c>
      <c r="I24" s="86">
        <f t="shared" si="0"/>
        <v>111.34308990333888</v>
      </c>
      <c r="J24" s="86">
        <f t="shared" si="1"/>
        <v>100.66154486654999</v>
      </c>
    </row>
    <row r="25" spans="1:10" ht="15.75">
      <c r="A25" s="88">
        <v>19</v>
      </c>
      <c r="B25" s="88">
        <v>6526</v>
      </c>
      <c r="C25" s="116" t="s">
        <v>23</v>
      </c>
      <c r="D25" s="150">
        <v>15016172</v>
      </c>
      <c r="E25" s="90">
        <v>14530000</v>
      </c>
      <c r="F25" s="91">
        <v>16609590</v>
      </c>
      <c r="G25" s="92">
        <v>16609590</v>
      </c>
      <c r="H25" s="93">
        <v>16719469.89</v>
      </c>
      <c r="I25" s="91">
        <f t="shared" si="0"/>
        <v>111.34308990333888</v>
      </c>
      <c r="J25" s="91">
        <f t="shared" si="1"/>
        <v>100.66154486654999</v>
      </c>
    </row>
    <row r="26" spans="1:10" ht="31.5">
      <c r="A26" s="114">
        <v>20</v>
      </c>
      <c r="B26" s="115">
        <v>66</v>
      </c>
      <c r="C26" s="94" t="s">
        <v>34</v>
      </c>
      <c r="D26" s="159">
        <f>D27+D30</f>
        <v>2406745</v>
      </c>
      <c r="E26" s="159">
        <f>E27+E30</f>
        <v>1945000</v>
      </c>
      <c r="F26" s="124">
        <f>F27+F30</f>
        <v>2404521</v>
      </c>
      <c r="G26" s="125">
        <f>G27+G30</f>
        <v>2104521</v>
      </c>
      <c r="H26" s="124">
        <f>H27+H30</f>
        <v>2062155.0299999998</v>
      </c>
      <c r="I26" s="86">
        <f t="shared" si="0"/>
        <v>85.68232322078158</v>
      </c>
      <c r="J26" s="86">
        <f t="shared" si="1"/>
        <v>97.98690675930531</v>
      </c>
    </row>
    <row r="27" spans="1:10" ht="31.5">
      <c r="A27" s="88">
        <v>21</v>
      </c>
      <c r="B27" s="155">
        <v>661</v>
      </c>
      <c r="C27" s="94" t="s">
        <v>34</v>
      </c>
      <c r="D27" s="85">
        <f>SUM(D28:D29)</f>
        <v>730276</v>
      </c>
      <c r="E27" s="85">
        <f>SUM(E28:E29)</f>
        <v>545000</v>
      </c>
      <c r="F27" s="86">
        <f>SUM(F28:F29)</f>
        <v>950000</v>
      </c>
      <c r="G27" s="87">
        <f>SUM(G28:G29)</f>
        <v>950000</v>
      </c>
      <c r="H27" s="86">
        <f>SUM(H28:H29)</f>
        <v>949721.36</v>
      </c>
      <c r="I27" s="86">
        <f t="shared" si="0"/>
        <v>130.0496469827846</v>
      </c>
      <c r="J27" s="86">
        <f t="shared" si="1"/>
        <v>99.97066947368421</v>
      </c>
    </row>
    <row r="28" spans="1:10" ht="15.75">
      <c r="A28" s="88">
        <v>22</v>
      </c>
      <c r="B28" s="88">
        <v>6614</v>
      </c>
      <c r="C28" s="95" t="s">
        <v>34</v>
      </c>
      <c r="D28" s="150">
        <v>24396</v>
      </c>
      <c r="E28" s="90">
        <v>0</v>
      </c>
      <c r="F28" s="91">
        <v>0</v>
      </c>
      <c r="G28" s="92">
        <v>0</v>
      </c>
      <c r="H28" s="93">
        <v>0</v>
      </c>
      <c r="I28" s="91">
        <f t="shared" si="0"/>
        <v>0</v>
      </c>
      <c r="J28" s="91">
        <v>0</v>
      </c>
    </row>
    <row r="29" spans="1:10" ht="15.75">
      <c r="A29" s="88">
        <v>23</v>
      </c>
      <c r="B29" s="88">
        <v>6615</v>
      </c>
      <c r="C29" s="95" t="s">
        <v>222</v>
      </c>
      <c r="D29" s="150">
        <v>705880</v>
      </c>
      <c r="E29" s="90">
        <v>545000</v>
      </c>
      <c r="F29" s="91">
        <v>950000</v>
      </c>
      <c r="G29" s="92">
        <v>950000</v>
      </c>
      <c r="H29" s="93">
        <v>949721.36</v>
      </c>
      <c r="I29" s="91">
        <f t="shared" si="0"/>
        <v>134.54430781435937</v>
      </c>
      <c r="J29" s="91">
        <f t="shared" si="1"/>
        <v>99.97066947368421</v>
      </c>
    </row>
    <row r="30" spans="1:10" ht="15.75">
      <c r="A30" s="88">
        <v>24</v>
      </c>
      <c r="B30" s="155">
        <v>663</v>
      </c>
      <c r="C30" s="101" t="s">
        <v>193</v>
      </c>
      <c r="D30" s="85">
        <f>SUM(D31:D32)</f>
        <v>1676469</v>
      </c>
      <c r="E30" s="85">
        <f>SUM(E31:E32)</f>
        <v>1400000</v>
      </c>
      <c r="F30" s="86">
        <f>SUM(F31:F32)</f>
        <v>1454521</v>
      </c>
      <c r="G30" s="87">
        <f>SUM(G31:G32)</f>
        <v>1154521</v>
      </c>
      <c r="H30" s="86">
        <f>SUM(H31:H32)</f>
        <v>1112433.67</v>
      </c>
      <c r="I30" s="86">
        <f t="shared" si="0"/>
        <v>66.3557554598385</v>
      </c>
      <c r="J30" s="86">
        <f t="shared" si="1"/>
        <v>96.35456349429762</v>
      </c>
    </row>
    <row r="31" spans="1:10" ht="15.75">
      <c r="A31" s="88">
        <v>25</v>
      </c>
      <c r="B31" s="88">
        <v>6631</v>
      </c>
      <c r="C31" s="89" t="s">
        <v>223</v>
      </c>
      <c r="D31" s="149">
        <v>1657669</v>
      </c>
      <c r="E31" s="90">
        <v>1400000</v>
      </c>
      <c r="F31" s="91">
        <v>1400000</v>
      </c>
      <c r="G31" s="92">
        <v>1100000</v>
      </c>
      <c r="H31" s="93">
        <v>1057912.92</v>
      </c>
      <c r="I31" s="91">
        <f t="shared" si="0"/>
        <v>63.81931012765516</v>
      </c>
      <c r="J31" s="91">
        <f t="shared" si="1"/>
        <v>96.1739018181818</v>
      </c>
    </row>
    <row r="32" spans="1:10" ht="15.75">
      <c r="A32" s="88">
        <v>26</v>
      </c>
      <c r="B32" s="88">
        <v>6632</v>
      </c>
      <c r="C32" s="89" t="s">
        <v>33</v>
      </c>
      <c r="D32" s="149">
        <v>18800</v>
      </c>
      <c r="E32" s="90">
        <v>0</v>
      </c>
      <c r="F32" s="91">
        <v>54521</v>
      </c>
      <c r="G32" s="92">
        <v>54521</v>
      </c>
      <c r="H32" s="93">
        <v>54520.75</v>
      </c>
      <c r="I32" s="91">
        <f t="shared" si="0"/>
        <v>290.0039893617021</v>
      </c>
      <c r="J32" s="91">
        <f t="shared" si="1"/>
        <v>99.9995414610884</v>
      </c>
    </row>
    <row r="33" spans="1:10" ht="15.75">
      <c r="A33" s="88">
        <v>27</v>
      </c>
      <c r="B33" s="155">
        <v>67</v>
      </c>
      <c r="C33" s="101" t="s">
        <v>194</v>
      </c>
      <c r="D33" s="85">
        <f>D34+D37</f>
        <v>86620333</v>
      </c>
      <c r="E33" s="85">
        <f>E34+E37</f>
        <v>101741705</v>
      </c>
      <c r="F33" s="86">
        <f>F34+F37</f>
        <v>104995141</v>
      </c>
      <c r="G33" s="87">
        <f>G34+G37</f>
        <v>105756545</v>
      </c>
      <c r="H33" s="86">
        <f>H34+H37</f>
        <v>95528615.25999999</v>
      </c>
      <c r="I33" s="86">
        <f t="shared" si="0"/>
        <v>110.28428539982637</v>
      </c>
      <c r="J33" s="86">
        <f t="shared" si="1"/>
        <v>90.32879739027025</v>
      </c>
    </row>
    <row r="34" spans="1:10" ht="31.5">
      <c r="A34" s="88">
        <v>28</v>
      </c>
      <c r="B34" s="155">
        <v>671</v>
      </c>
      <c r="C34" s="94" t="s">
        <v>195</v>
      </c>
      <c r="D34" s="85">
        <f>SUM(D35:D36)</f>
        <v>3965095</v>
      </c>
      <c r="E34" s="85">
        <f>SUM(E35:E36)</f>
        <v>4238705</v>
      </c>
      <c r="F34" s="86">
        <f>SUM(F35:F36)</f>
        <v>7492141</v>
      </c>
      <c r="G34" s="87">
        <f>SUM(G35:G36)</f>
        <v>8253545</v>
      </c>
      <c r="H34" s="86">
        <f>SUM(H35:H36)</f>
        <v>4242459.71</v>
      </c>
      <c r="I34" s="86">
        <f t="shared" si="0"/>
        <v>106.9951592584793</v>
      </c>
      <c r="J34" s="86">
        <f t="shared" si="1"/>
        <v>51.40166692009313</v>
      </c>
    </row>
    <row r="35" spans="1:10" ht="31.5">
      <c r="A35" s="88">
        <v>29</v>
      </c>
      <c r="B35" s="88">
        <v>6711</v>
      </c>
      <c r="C35" s="160" t="s">
        <v>218</v>
      </c>
      <c r="D35" s="149">
        <v>2375595</v>
      </c>
      <c r="E35" s="90">
        <v>2464000</v>
      </c>
      <c r="F35" s="91">
        <v>5717436</v>
      </c>
      <c r="G35" s="92">
        <v>6478840</v>
      </c>
      <c r="H35" s="93">
        <v>2467754.71</v>
      </c>
      <c r="I35" s="91">
        <f t="shared" si="0"/>
        <v>103.87943694106107</v>
      </c>
      <c r="J35" s="91">
        <f t="shared" si="1"/>
        <v>38.08945289588877</v>
      </c>
    </row>
    <row r="36" spans="1:10" ht="47.25" customHeight="1">
      <c r="A36" s="88">
        <v>30</v>
      </c>
      <c r="B36" s="88">
        <v>6712</v>
      </c>
      <c r="C36" s="95" t="s">
        <v>219</v>
      </c>
      <c r="D36" s="150">
        <v>1589500</v>
      </c>
      <c r="E36" s="90">
        <v>1774705</v>
      </c>
      <c r="F36" s="91">
        <v>1774705</v>
      </c>
      <c r="G36" s="92">
        <v>1774705</v>
      </c>
      <c r="H36" s="93">
        <v>1774705</v>
      </c>
      <c r="I36" s="91">
        <f t="shared" si="0"/>
        <v>111.65177728845548</v>
      </c>
      <c r="J36" s="91">
        <f t="shared" si="1"/>
        <v>100</v>
      </c>
    </row>
    <row r="37" spans="1:10" ht="31.5">
      <c r="A37" s="88">
        <v>31</v>
      </c>
      <c r="B37" s="155">
        <v>673</v>
      </c>
      <c r="C37" s="94" t="s">
        <v>224</v>
      </c>
      <c r="D37" s="85">
        <v>82655238</v>
      </c>
      <c r="E37" s="85">
        <f>SUM(E38:E38)</f>
        <v>97503000</v>
      </c>
      <c r="F37" s="86">
        <f>SUM(F38:F38)</f>
        <v>97503000</v>
      </c>
      <c r="G37" s="87">
        <f>SUM(G38:G38)</f>
        <v>97503000</v>
      </c>
      <c r="H37" s="86">
        <f>SUM(H38:H38)</f>
        <v>91286155.55</v>
      </c>
      <c r="I37" s="86">
        <f t="shared" si="0"/>
        <v>110.44206968468228</v>
      </c>
      <c r="J37" s="86">
        <f t="shared" si="1"/>
        <v>93.62394546834456</v>
      </c>
    </row>
    <row r="38" spans="1:10" ht="31.5">
      <c r="A38" s="88">
        <v>32</v>
      </c>
      <c r="B38" s="88">
        <v>6731</v>
      </c>
      <c r="C38" s="95" t="s">
        <v>224</v>
      </c>
      <c r="D38" s="150">
        <v>82655238</v>
      </c>
      <c r="E38" s="90">
        <v>97503000</v>
      </c>
      <c r="F38" s="91">
        <v>97503000</v>
      </c>
      <c r="G38" s="92">
        <v>97503000</v>
      </c>
      <c r="H38" s="93">
        <v>91286155.55</v>
      </c>
      <c r="I38" s="91">
        <f t="shared" si="0"/>
        <v>110.44206968468228</v>
      </c>
      <c r="J38" s="91">
        <f t="shared" si="1"/>
        <v>93.62394546834456</v>
      </c>
    </row>
    <row r="39" spans="1:10" ht="31.5">
      <c r="A39" s="88">
        <v>33</v>
      </c>
      <c r="B39" s="155">
        <v>68</v>
      </c>
      <c r="C39" s="94" t="s">
        <v>225</v>
      </c>
      <c r="D39" s="85">
        <f>D40</f>
        <v>133305</v>
      </c>
      <c r="E39" s="85">
        <f>E40</f>
        <v>0</v>
      </c>
      <c r="F39" s="86">
        <f>F40</f>
        <v>17892</v>
      </c>
      <c r="G39" s="87">
        <f>G40</f>
        <v>17892</v>
      </c>
      <c r="H39" s="86">
        <f>H40</f>
        <v>25728.42</v>
      </c>
      <c r="I39" s="86">
        <f t="shared" si="0"/>
        <v>19.300416338471923</v>
      </c>
      <c r="J39" s="86">
        <f t="shared" si="1"/>
        <v>143.79845741113346</v>
      </c>
    </row>
    <row r="40" spans="1:10" ht="15.75">
      <c r="A40" s="88">
        <v>34</v>
      </c>
      <c r="B40" s="155">
        <v>683</v>
      </c>
      <c r="C40" s="94" t="s">
        <v>24</v>
      </c>
      <c r="D40" s="85">
        <v>133305</v>
      </c>
      <c r="E40" s="85">
        <f>SUM(E41)</f>
        <v>0</v>
      </c>
      <c r="F40" s="85">
        <f>SUM(F41)</f>
        <v>17892</v>
      </c>
      <c r="G40" s="87">
        <f>SUM(G41)</f>
        <v>17892</v>
      </c>
      <c r="H40" s="86">
        <f>SUM(H41)</f>
        <v>25728.42</v>
      </c>
      <c r="I40" s="86">
        <f t="shared" si="0"/>
        <v>19.300416338471923</v>
      </c>
      <c r="J40" s="86">
        <f t="shared" si="1"/>
        <v>143.79845741113346</v>
      </c>
    </row>
    <row r="41" spans="1:10" ht="15.75">
      <c r="A41" s="88">
        <v>35</v>
      </c>
      <c r="B41" s="88">
        <v>6831</v>
      </c>
      <c r="C41" s="89" t="s">
        <v>24</v>
      </c>
      <c r="D41" s="149">
        <v>133305</v>
      </c>
      <c r="E41" s="90">
        <v>0</v>
      </c>
      <c r="F41" s="91">
        <v>17892</v>
      </c>
      <c r="G41" s="92">
        <v>17892</v>
      </c>
      <c r="H41" s="93">
        <v>25728.42</v>
      </c>
      <c r="I41" s="91">
        <f t="shared" si="0"/>
        <v>19.300416338471923</v>
      </c>
      <c r="J41" s="91">
        <f t="shared" si="1"/>
        <v>143.79845741113346</v>
      </c>
    </row>
    <row r="42" spans="1:10" ht="31.5">
      <c r="A42" s="157">
        <v>36</v>
      </c>
      <c r="B42" s="139">
        <v>7</v>
      </c>
      <c r="C42" s="102" t="s">
        <v>196</v>
      </c>
      <c r="D42" s="140">
        <f>D43</f>
        <v>38986</v>
      </c>
      <c r="E42" s="140">
        <f>E43</f>
        <v>20000</v>
      </c>
      <c r="F42" s="82">
        <f>F43</f>
        <v>31000</v>
      </c>
      <c r="G42" s="83">
        <f>G43</f>
        <v>31000</v>
      </c>
      <c r="H42" s="82">
        <f>H43</f>
        <v>27591.72</v>
      </c>
      <c r="I42" s="82">
        <f t="shared" si="0"/>
        <v>70.77340583799312</v>
      </c>
      <c r="J42" s="82">
        <f t="shared" si="1"/>
        <v>89.00554838709678</v>
      </c>
    </row>
    <row r="43" spans="1:10" ht="31.5">
      <c r="A43" s="88">
        <v>37</v>
      </c>
      <c r="B43" s="155">
        <v>72</v>
      </c>
      <c r="C43" s="94" t="s">
        <v>197</v>
      </c>
      <c r="D43" s="85">
        <f>D44+D46</f>
        <v>38986</v>
      </c>
      <c r="E43" s="85">
        <f>E44+E46</f>
        <v>20000</v>
      </c>
      <c r="F43" s="86">
        <f>F44+F46</f>
        <v>31000</v>
      </c>
      <c r="G43" s="87">
        <f>G44+G46</f>
        <v>31000</v>
      </c>
      <c r="H43" s="86">
        <f>H44+H46</f>
        <v>27591.72</v>
      </c>
      <c r="I43" s="86">
        <f t="shared" si="0"/>
        <v>70.77340583799312</v>
      </c>
      <c r="J43" s="86">
        <f t="shared" si="1"/>
        <v>89.00554838709678</v>
      </c>
    </row>
    <row r="44" spans="1:10" ht="31.5">
      <c r="A44" s="88">
        <v>38</v>
      </c>
      <c r="B44" s="155">
        <v>721</v>
      </c>
      <c r="C44" s="94" t="s">
        <v>226</v>
      </c>
      <c r="D44" s="85">
        <f>SUM(D45)</f>
        <v>23986</v>
      </c>
      <c r="E44" s="85">
        <f>SUM(E45)</f>
        <v>20000</v>
      </c>
      <c r="F44" s="86">
        <f>SUM(F45)</f>
        <v>20000</v>
      </c>
      <c r="G44" s="87">
        <f>SUM(G45)</f>
        <v>20000</v>
      </c>
      <c r="H44" s="86">
        <f>SUM(H45)</f>
        <v>16591.72</v>
      </c>
      <c r="I44" s="86">
        <f t="shared" si="0"/>
        <v>69.17251730175936</v>
      </c>
      <c r="J44" s="86">
        <f t="shared" si="1"/>
        <v>82.9586</v>
      </c>
    </row>
    <row r="45" spans="1:10" ht="15.75">
      <c r="A45" s="88">
        <v>39</v>
      </c>
      <c r="B45" s="88">
        <v>7211</v>
      </c>
      <c r="C45" s="146" t="s">
        <v>227</v>
      </c>
      <c r="D45" s="149">
        <v>23986</v>
      </c>
      <c r="E45" s="90">
        <v>20000</v>
      </c>
      <c r="F45" s="91">
        <v>20000</v>
      </c>
      <c r="G45" s="92">
        <v>20000</v>
      </c>
      <c r="H45" s="93">
        <v>16591.72</v>
      </c>
      <c r="I45" s="91">
        <f t="shared" si="0"/>
        <v>69.17251730175936</v>
      </c>
      <c r="J45" s="91">
        <f t="shared" si="1"/>
        <v>82.9586</v>
      </c>
    </row>
    <row r="46" spans="1:10" ht="31.5">
      <c r="A46" s="88">
        <v>40</v>
      </c>
      <c r="B46" s="155">
        <v>723</v>
      </c>
      <c r="C46" s="94" t="s">
        <v>25</v>
      </c>
      <c r="D46" s="85">
        <f>D47</f>
        <v>15000</v>
      </c>
      <c r="E46" s="85">
        <f>E47</f>
        <v>0</v>
      </c>
      <c r="F46" s="86">
        <f>F47</f>
        <v>11000</v>
      </c>
      <c r="G46" s="87">
        <f>G47</f>
        <v>11000</v>
      </c>
      <c r="H46" s="86">
        <f>H47</f>
        <v>11000</v>
      </c>
      <c r="I46" s="86">
        <f t="shared" si="0"/>
        <v>73.33333333333333</v>
      </c>
      <c r="J46" s="86">
        <f t="shared" si="1"/>
        <v>100</v>
      </c>
    </row>
    <row r="47" spans="1:10" ht="31.5">
      <c r="A47" s="88">
        <v>41</v>
      </c>
      <c r="B47" s="88">
        <v>7231</v>
      </c>
      <c r="C47" s="95" t="s">
        <v>121</v>
      </c>
      <c r="D47" s="149">
        <v>15000</v>
      </c>
      <c r="E47" s="90">
        <v>0</v>
      </c>
      <c r="F47" s="91">
        <v>11000</v>
      </c>
      <c r="G47" s="92">
        <v>11000</v>
      </c>
      <c r="H47" s="93">
        <v>11000</v>
      </c>
      <c r="I47" s="91">
        <f t="shared" si="0"/>
        <v>73.33333333333333</v>
      </c>
      <c r="J47" s="91">
        <f t="shared" si="1"/>
        <v>100</v>
      </c>
    </row>
    <row r="48" spans="1:10" ht="15.75">
      <c r="A48" s="157">
        <v>42</v>
      </c>
      <c r="B48" s="139">
        <v>8</v>
      </c>
      <c r="C48" s="103" t="s">
        <v>198</v>
      </c>
      <c r="D48" s="142">
        <f aca="true" t="shared" si="2" ref="D48:H50">D49</f>
        <v>0</v>
      </c>
      <c r="E48" s="142">
        <f t="shared" si="2"/>
        <v>0</v>
      </c>
      <c r="F48" s="142">
        <f t="shared" si="2"/>
        <v>682815</v>
      </c>
      <c r="G48" s="104">
        <f t="shared" si="2"/>
        <v>682815</v>
      </c>
      <c r="H48" s="105">
        <f t="shared" si="2"/>
        <v>682815</v>
      </c>
      <c r="I48" s="82">
        <v>0</v>
      </c>
      <c r="J48" s="82">
        <f t="shared" si="1"/>
        <v>100</v>
      </c>
    </row>
    <row r="49" spans="1:10" ht="15.75">
      <c r="A49" s="88">
        <v>43</v>
      </c>
      <c r="B49" s="136">
        <v>83</v>
      </c>
      <c r="C49" s="101" t="s">
        <v>199</v>
      </c>
      <c r="D49" s="143">
        <f t="shared" si="2"/>
        <v>0</v>
      </c>
      <c r="E49" s="143">
        <f t="shared" si="2"/>
        <v>0</v>
      </c>
      <c r="F49" s="106">
        <f t="shared" si="2"/>
        <v>682815</v>
      </c>
      <c r="G49" s="107">
        <f t="shared" si="2"/>
        <v>682815</v>
      </c>
      <c r="H49" s="106">
        <f t="shared" si="2"/>
        <v>682815</v>
      </c>
      <c r="I49" s="86">
        <v>0</v>
      </c>
      <c r="J49" s="86">
        <f t="shared" si="1"/>
        <v>100</v>
      </c>
    </row>
    <row r="50" spans="1:10" ht="15.75">
      <c r="A50" s="88">
        <v>44</v>
      </c>
      <c r="B50" s="136">
        <v>831</v>
      </c>
      <c r="C50" s="101" t="s">
        <v>199</v>
      </c>
      <c r="D50" s="85">
        <f t="shared" si="2"/>
        <v>0</v>
      </c>
      <c r="E50" s="85">
        <f t="shared" si="2"/>
        <v>0</v>
      </c>
      <c r="F50" s="86">
        <f t="shared" si="2"/>
        <v>682815</v>
      </c>
      <c r="G50" s="87">
        <f t="shared" si="2"/>
        <v>682815</v>
      </c>
      <c r="H50" s="86">
        <f t="shared" si="2"/>
        <v>682815</v>
      </c>
      <c r="I50" s="86">
        <v>0</v>
      </c>
      <c r="J50" s="86">
        <f t="shared" si="1"/>
        <v>100</v>
      </c>
    </row>
    <row r="51" spans="1:10" ht="15.75">
      <c r="A51" s="88">
        <v>45</v>
      </c>
      <c r="B51" s="88">
        <v>8312</v>
      </c>
      <c r="C51" s="89" t="s">
        <v>200</v>
      </c>
      <c r="D51" s="149">
        <v>0</v>
      </c>
      <c r="E51" s="90">
        <v>0</v>
      </c>
      <c r="F51" s="91">
        <v>682815</v>
      </c>
      <c r="G51" s="92">
        <v>682815</v>
      </c>
      <c r="H51" s="93">
        <v>682815</v>
      </c>
      <c r="I51" s="91">
        <v>0</v>
      </c>
      <c r="J51" s="91">
        <f t="shared" si="1"/>
        <v>100</v>
      </c>
    </row>
    <row r="52" spans="1:10" ht="15.75">
      <c r="A52" s="226"/>
      <c r="B52" s="226"/>
      <c r="C52" s="103" t="s">
        <v>201</v>
      </c>
      <c r="D52" s="140">
        <f>D7+D42+D48</f>
        <v>110268865</v>
      </c>
      <c r="E52" s="140">
        <f>E7+E42+E48</f>
        <v>158569705</v>
      </c>
      <c r="F52" s="82">
        <f>F7+F42+F48</f>
        <v>162561591</v>
      </c>
      <c r="G52" s="83">
        <f>G7+G42+G48</f>
        <v>162261591</v>
      </c>
      <c r="H52" s="82">
        <f>H7+H42+H48</f>
        <v>121919908.24</v>
      </c>
      <c r="I52" s="82">
        <f t="shared" si="0"/>
        <v>110.56603170804378</v>
      </c>
      <c r="J52" s="82">
        <f t="shared" si="1"/>
        <v>75.13787304106984</v>
      </c>
    </row>
    <row r="53" spans="1:10" ht="15.75">
      <c r="A53" s="128"/>
      <c r="B53" s="128"/>
      <c r="C53" s="128"/>
      <c r="D53" s="128"/>
      <c r="E53" s="128"/>
      <c r="F53" s="129"/>
      <c r="G53" s="130"/>
      <c r="H53" s="130"/>
      <c r="I53" s="130"/>
      <c r="J53" s="130"/>
    </row>
    <row r="54" spans="1:10" ht="15.75">
      <c r="A54" s="128"/>
      <c r="B54" s="128"/>
      <c r="C54" s="128"/>
      <c r="D54" s="128"/>
      <c r="E54" s="128"/>
      <c r="F54" s="129"/>
      <c r="G54" s="130"/>
      <c r="H54" s="130"/>
      <c r="I54" s="130"/>
      <c r="J54" s="130"/>
    </row>
    <row r="55" spans="1:10" ht="15.75">
      <c r="A55" s="128"/>
      <c r="B55" s="128"/>
      <c r="C55" s="128"/>
      <c r="D55" s="128"/>
      <c r="E55" s="128"/>
      <c r="F55" s="129"/>
      <c r="G55" s="130"/>
      <c r="H55" s="130"/>
      <c r="I55" s="130"/>
      <c r="J55" s="130"/>
    </row>
    <row r="56" spans="6:10" ht="15.75">
      <c r="F56" s="131"/>
      <c r="G56" s="131"/>
      <c r="H56" s="131"/>
      <c r="I56" s="131"/>
      <c r="J56" s="131"/>
    </row>
    <row r="57" spans="6:10" ht="15.75">
      <c r="F57" s="131"/>
      <c r="G57" s="131"/>
      <c r="H57" s="131"/>
      <c r="I57" s="131"/>
      <c r="J57" s="131"/>
    </row>
  </sheetData>
  <sheetProtection/>
  <protectedRanges>
    <protectedRange sqref="C35" name="Range1"/>
  </protectedRanges>
  <mergeCells count="13">
    <mergeCell ref="A52:B52"/>
    <mergeCell ref="A3:G3"/>
    <mergeCell ref="A4:A5"/>
    <mergeCell ref="B4:B5"/>
    <mergeCell ref="C4:C5"/>
    <mergeCell ref="E4:E5"/>
    <mergeCell ref="F4:F5"/>
    <mergeCell ref="I4:I5"/>
    <mergeCell ref="A2:J2"/>
    <mergeCell ref="D4:D5"/>
    <mergeCell ref="G4:G5"/>
    <mergeCell ref="H4:H5"/>
    <mergeCell ref="J4:J5"/>
  </mergeCells>
  <printOptions/>
  <pageMargins left="0.7" right="0.7" top="0.75" bottom="0.75" header="0.3" footer="0.3"/>
  <pageSetup fitToHeight="0" fitToWidth="1" horizontalDpi="600" verticalDpi="6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R98"/>
  <sheetViews>
    <sheetView zoomScalePageLayoutView="0" workbookViewId="0" topLeftCell="A10">
      <selection activeCell="K20" sqref="K20"/>
    </sheetView>
  </sheetViews>
  <sheetFormatPr defaultColWidth="9.140625" defaultRowHeight="12.75"/>
  <cols>
    <col min="1" max="1" width="6.140625" style="0" customWidth="1"/>
    <col min="2" max="2" width="9.421875" style="0" customWidth="1"/>
    <col min="3" max="3" width="29.28125" style="0" customWidth="1"/>
    <col min="4" max="4" width="17.140625" style="0" customWidth="1"/>
    <col min="5" max="5" width="16.421875" style="0" customWidth="1"/>
    <col min="6" max="6" width="16.28125" style="0" customWidth="1"/>
    <col min="7" max="7" width="16.57421875" style="0" customWidth="1"/>
    <col min="8" max="8" width="17.421875" style="0" customWidth="1"/>
    <col min="9" max="9" width="14.140625" style="0" customWidth="1"/>
    <col min="10" max="10" width="14.00390625" style="0" customWidth="1"/>
  </cols>
  <sheetData>
    <row r="1" spans="1:10" ht="12.75">
      <c r="A1" s="230"/>
      <c r="B1" s="230"/>
      <c r="C1" s="230"/>
      <c r="D1" s="230"/>
      <c r="E1" s="230"/>
      <c r="F1" s="230"/>
      <c r="G1" s="230"/>
      <c r="H1" s="230"/>
      <c r="I1" s="230"/>
      <c r="J1" s="230"/>
    </row>
    <row r="2" spans="1:10" ht="18.75">
      <c r="A2" s="231" t="s">
        <v>30</v>
      </c>
      <c r="B2" s="231"/>
      <c r="C2" s="231"/>
      <c r="D2" s="231"/>
      <c r="E2" s="231"/>
      <c r="F2" s="231"/>
      <c r="G2" s="231"/>
      <c r="H2" s="231"/>
      <c r="I2" s="231"/>
      <c r="J2" s="231"/>
    </row>
    <row r="3" spans="1:10" ht="18.75">
      <c r="A3" s="231" t="s">
        <v>31</v>
      </c>
      <c r="B3" s="231"/>
      <c r="C3" s="231"/>
      <c r="D3" s="231"/>
      <c r="E3" s="231"/>
      <c r="F3" s="231"/>
      <c r="G3" s="231"/>
      <c r="H3" s="231"/>
      <c r="I3" s="231"/>
      <c r="J3" s="231"/>
    </row>
    <row r="4" spans="1:10" ht="15.75">
      <c r="A4" s="232"/>
      <c r="B4" s="232"/>
      <c r="C4" s="232"/>
      <c r="D4" s="232"/>
      <c r="E4" s="232"/>
      <c r="F4" s="232"/>
      <c r="G4" s="232"/>
      <c r="H4" s="232"/>
      <c r="I4" s="232"/>
      <c r="J4" s="232"/>
    </row>
    <row r="5" spans="1:70" ht="12.75" customHeight="1">
      <c r="A5" s="233" t="s">
        <v>202</v>
      </c>
      <c r="B5" s="235" t="s">
        <v>177</v>
      </c>
      <c r="C5" s="235" t="s">
        <v>178</v>
      </c>
      <c r="D5" s="242" t="s">
        <v>248</v>
      </c>
      <c r="E5" s="235" t="s">
        <v>179</v>
      </c>
      <c r="F5" s="235" t="s">
        <v>180</v>
      </c>
      <c r="G5" s="236" t="s">
        <v>181</v>
      </c>
      <c r="H5" s="240" t="s">
        <v>249</v>
      </c>
      <c r="I5" s="240" t="s">
        <v>29</v>
      </c>
      <c r="J5" s="240" t="s">
        <v>29</v>
      </c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</row>
    <row r="6" spans="1:70" s="27" customFormat="1" ht="25.5" customHeight="1">
      <c r="A6" s="234"/>
      <c r="B6" s="235"/>
      <c r="C6" s="235"/>
      <c r="D6" s="234"/>
      <c r="E6" s="235"/>
      <c r="F6" s="235"/>
      <c r="G6" s="236"/>
      <c r="H6" s="241"/>
      <c r="I6" s="241"/>
      <c r="J6" s="241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</row>
    <row r="7" spans="1:70" s="27" customFormat="1" ht="18" customHeight="1">
      <c r="A7" s="178">
        <v>1</v>
      </c>
      <c r="B7" s="88">
        <v>2</v>
      </c>
      <c r="C7" s="88">
        <v>3</v>
      </c>
      <c r="D7" s="178">
        <v>4</v>
      </c>
      <c r="E7" s="88">
        <v>5</v>
      </c>
      <c r="F7" s="179">
        <v>6</v>
      </c>
      <c r="G7" s="180">
        <v>7</v>
      </c>
      <c r="H7" s="181">
        <v>8</v>
      </c>
      <c r="I7" s="181" t="s">
        <v>245</v>
      </c>
      <c r="J7" s="181" t="s">
        <v>246</v>
      </c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</row>
    <row r="8" spans="1:70" s="27" customFormat="1" ht="15.75">
      <c r="A8" s="162">
        <v>1</v>
      </c>
      <c r="B8" s="137">
        <v>3</v>
      </c>
      <c r="C8" s="108" t="s">
        <v>86</v>
      </c>
      <c r="D8" s="127">
        <v>123032609</v>
      </c>
      <c r="E8" s="109">
        <f>E9+E20+E52+E59+E62</f>
        <v>128245000</v>
      </c>
      <c r="F8" s="110">
        <f>F9+F20+F52+F59+F62</f>
        <v>132017300</v>
      </c>
      <c r="G8" s="111">
        <f>G9+G20+G52+G59+G62</f>
        <v>131394591</v>
      </c>
      <c r="H8" s="112">
        <f>H9+H20+H52+H59+H62</f>
        <v>126453700.60000001</v>
      </c>
      <c r="I8" s="112">
        <f>H8/D8*100</f>
        <v>102.78063809896123</v>
      </c>
      <c r="J8" s="112">
        <f>H8/G8*100</f>
        <v>96.23965464453556</v>
      </c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</row>
    <row r="9" spans="1:70" ht="15.75">
      <c r="A9" s="88">
        <v>2</v>
      </c>
      <c r="B9" s="156">
        <v>31</v>
      </c>
      <c r="C9" s="165" t="s">
        <v>35</v>
      </c>
      <c r="D9" s="159">
        <f>D10+D15+D17</f>
        <v>94862151</v>
      </c>
      <c r="E9" s="159">
        <f>E10+E15+E17</f>
        <v>97420000</v>
      </c>
      <c r="F9" s="124">
        <f>F10+F15+F17</f>
        <v>97220000</v>
      </c>
      <c r="G9" s="125">
        <f>G10+G15+G17</f>
        <v>98315000</v>
      </c>
      <c r="H9" s="124">
        <f>H10+H15+H17</f>
        <v>97331487.25</v>
      </c>
      <c r="I9" s="113">
        <f aca="true" t="shared" si="0" ref="I9:I72">H9/D9*100</f>
        <v>102.60307849228509</v>
      </c>
      <c r="J9" s="113">
        <f aca="true" t="shared" si="1" ref="J9:J39">H9/G9*100</f>
        <v>98.99963103290445</v>
      </c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</row>
    <row r="10" spans="1:70" ht="15.75">
      <c r="A10" s="88">
        <v>3</v>
      </c>
      <c r="B10" s="156">
        <v>311</v>
      </c>
      <c r="C10" s="101" t="s">
        <v>36</v>
      </c>
      <c r="D10" s="85">
        <f>SUM(D11:D14)</f>
        <v>79465750</v>
      </c>
      <c r="E10" s="85">
        <f>SUM(E11:E14)</f>
        <v>81710000</v>
      </c>
      <c r="F10" s="86">
        <f>SUM(F11:F14)</f>
        <v>81110000</v>
      </c>
      <c r="G10" s="87">
        <f>SUM(G11:G14)</f>
        <v>82020000</v>
      </c>
      <c r="H10" s="86">
        <f>SUM(H11:H14)</f>
        <v>81536606.94</v>
      </c>
      <c r="I10" s="113">
        <f t="shared" si="0"/>
        <v>102.60597419643054</v>
      </c>
      <c r="J10" s="113">
        <f t="shared" si="1"/>
        <v>99.41064001463059</v>
      </c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</row>
    <row r="11" spans="1:10" ht="15.75">
      <c r="A11" s="88">
        <v>4</v>
      </c>
      <c r="B11" s="88">
        <v>3111</v>
      </c>
      <c r="C11" s="89" t="s">
        <v>36</v>
      </c>
      <c r="D11" s="149">
        <v>55122685</v>
      </c>
      <c r="E11" s="90">
        <v>56500000</v>
      </c>
      <c r="F11" s="91">
        <v>57000000</v>
      </c>
      <c r="G11" s="92">
        <v>57500000</v>
      </c>
      <c r="H11" s="93">
        <v>57135892.67</v>
      </c>
      <c r="I11" s="154">
        <f t="shared" si="0"/>
        <v>103.65223078302517</v>
      </c>
      <c r="J11" s="154">
        <f t="shared" si="1"/>
        <v>99.36676986086957</v>
      </c>
    </row>
    <row r="12" spans="1:10" ht="15.75">
      <c r="A12" s="88">
        <v>5</v>
      </c>
      <c r="B12" s="88">
        <v>3112</v>
      </c>
      <c r="C12" s="89" t="s">
        <v>203</v>
      </c>
      <c r="D12" s="149">
        <v>9299</v>
      </c>
      <c r="E12" s="90">
        <v>10000</v>
      </c>
      <c r="F12" s="91">
        <v>10000</v>
      </c>
      <c r="G12" s="92">
        <v>20000</v>
      </c>
      <c r="H12" s="93">
        <v>9957.6</v>
      </c>
      <c r="I12" s="154">
        <f t="shared" si="0"/>
        <v>107.08248198731047</v>
      </c>
      <c r="J12" s="154">
        <f t="shared" si="1"/>
        <v>49.788000000000004</v>
      </c>
    </row>
    <row r="13" spans="1:10" ht="15.75">
      <c r="A13" s="88">
        <v>6</v>
      </c>
      <c r="B13" s="88">
        <v>3113</v>
      </c>
      <c r="C13" s="89" t="s">
        <v>230</v>
      </c>
      <c r="D13" s="149">
        <v>2032149</v>
      </c>
      <c r="E13" s="90">
        <v>2200000</v>
      </c>
      <c r="F13" s="91">
        <v>2600000</v>
      </c>
      <c r="G13" s="92">
        <v>3000000</v>
      </c>
      <c r="H13" s="93">
        <v>2727124.51</v>
      </c>
      <c r="I13" s="154">
        <f t="shared" si="0"/>
        <v>134.19904298356073</v>
      </c>
      <c r="J13" s="154">
        <f t="shared" si="1"/>
        <v>90.90415033333332</v>
      </c>
    </row>
    <row r="14" spans="1:10" ht="15.75">
      <c r="A14" s="88">
        <v>7</v>
      </c>
      <c r="B14" s="88">
        <v>3114</v>
      </c>
      <c r="C14" s="89" t="s">
        <v>231</v>
      </c>
      <c r="D14" s="149">
        <v>22301617</v>
      </c>
      <c r="E14" s="90">
        <v>23000000</v>
      </c>
      <c r="F14" s="91">
        <v>21500000</v>
      </c>
      <c r="G14" s="92">
        <v>21500000</v>
      </c>
      <c r="H14" s="93">
        <v>21663632.16</v>
      </c>
      <c r="I14" s="154">
        <f t="shared" si="0"/>
        <v>97.13928886860536</v>
      </c>
      <c r="J14" s="154">
        <f t="shared" si="1"/>
        <v>100.76107981395349</v>
      </c>
    </row>
    <row r="15" spans="1:10" ht="15.75">
      <c r="A15" s="88">
        <v>8</v>
      </c>
      <c r="B15" s="156">
        <v>312</v>
      </c>
      <c r="C15" s="94" t="s">
        <v>7</v>
      </c>
      <c r="D15" s="85">
        <v>3165372</v>
      </c>
      <c r="E15" s="85">
        <f>SUM(E16:E16)</f>
        <v>3210000</v>
      </c>
      <c r="F15" s="86">
        <f>SUM(F16:F16)</f>
        <v>3610000</v>
      </c>
      <c r="G15" s="87">
        <f>SUM(G16:G16)</f>
        <v>3780000</v>
      </c>
      <c r="H15" s="86">
        <f>SUM(H16:H16)</f>
        <v>3496839.88</v>
      </c>
      <c r="I15" s="113">
        <f t="shared" si="0"/>
        <v>110.47168800381124</v>
      </c>
      <c r="J15" s="113">
        <f t="shared" si="1"/>
        <v>92.50899153439153</v>
      </c>
    </row>
    <row r="16" spans="1:10" ht="15.75">
      <c r="A16" s="88">
        <v>9</v>
      </c>
      <c r="B16" s="88">
        <v>3121</v>
      </c>
      <c r="C16" s="95" t="s">
        <v>7</v>
      </c>
      <c r="D16" s="150">
        <v>3165372</v>
      </c>
      <c r="E16" s="90">
        <v>3210000</v>
      </c>
      <c r="F16" s="91">
        <v>3610000</v>
      </c>
      <c r="G16" s="92">
        <v>3780000</v>
      </c>
      <c r="H16" s="93">
        <v>3496839.88</v>
      </c>
      <c r="I16" s="154">
        <f t="shared" si="0"/>
        <v>110.47168800381124</v>
      </c>
      <c r="J16" s="154">
        <f t="shared" si="1"/>
        <v>92.50899153439153</v>
      </c>
    </row>
    <row r="17" spans="1:10" ht="15.75">
      <c r="A17" s="88">
        <v>10</v>
      </c>
      <c r="B17" s="156">
        <v>313</v>
      </c>
      <c r="C17" s="101" t="s">
        <v>37</v>
      </c>
      <c r="D17" s="85">
        <f>SUM(D18:D19)</f>
        <v>12231029</v>
      </c>
      <c r="E17" s="85">
        <f>SUM(E18:E19)</f>
        <v>12500000</v>
      </c>
      <c r="F17" s="86">
        <f>SUM(F18:F19)</f>
        <v>12500000</v>
      </c>
      <c r="G17" s="87">
        <f>SUM(G18:G19)</f>
        <v>12515000</v>
      </c>
      <c r="H17" s="86">
        <f>SUM(H18:H19)</f>
        <v>12298040.43</v>
      </c>
      <c r="I17" s="113">
        <f t="shared" si="0"/>
        <v>100.5478805585368</v>
      </c>
      <c r="J17" s="113">
        <f t="shared" si="1"/>
        <v>98.2664037554934</v>
      </c>
    </row>
    <row r="18" spans="1:10" ht="15.75">
      <c r="A18" s="88">
        <v>11</v>
      </c>
      <c r="B18" s="88">
        <v>3132</v>
      </c>
      <c r="C18" s="95" t="s">
        <v>204</v>
      </c>
      <c r="D18" s="150">
        <v>12231029</v>
      </c>
      <c r="E18" s="90">
        <v>12500000</v>
      </c>
      <c r="F18" s="91">
        <v>12490000</v>
      </c>
      <c r="G18" s="92">
        <v>12500000</v>
      </c>
      <c r="H18" s="93">
        <v>12286391.86</v>
      </c>
      <c r="I18" s="154">
        <f t="shared" si="0"/>
        <v>100.45264270078992</v>
      </c>
      <c r="J18" s="154">
        <f t="shared" si="1"/>
        <v>98.29113488</v>
      </c>
    </row>
    <row r="19" spans="1:10" ht="31.5">
      <c r="A19" s="88">
        <v>12</v>
      </c>
      <c r="B19" s="88">
        <v>3133</v>
      </c>
      <c r="C19" s="95" t="s">
        <v>232</v>
      </c>
      <c r="D19" s="150">
        <v>0</v>
      </c>
      <c r="E19" s="90">
        <v>0</v>
      </c>
      <c r="F19" s="91">
        <v>10000</v>
      </c>
      <c r="G19" s="92">
        <v>15000</v>
      </c>
      <c r="H19" s="93">
        <v>11648.57</v>
      </c>
      <c r="I19" s="154">
        <v>0</v>
      </c>
      <c r="J19" s="154">
        <f t="shared" si="1"/>
        <v>77.65713333333333</v>
      </c>
    </row>
    <row r="20" spans="1:10" ht="15.75">
      <c r="A20" s="88">
        <v>13</v>
      </c>
      <c r="B20" s="156">
        <v>32</v>
      </c>
      <c r="C20" s="94" t="s">
        <v>87</v>
      </c>
      <c r="D20" s="85">
        <f>D21+D25+D32+D42+D44</f>
        <v>26566331</v>
      </c>
      <c r="E20" s="85">
        <f>E21+E25+E32+E42+E44</f>
        <v>29660000</v>
      </c>
      <c r="F20" s="86">
        <f>F21+F25+F32+F42+F44</f>
        <v>33440000</v>
      </c>
      <c r="G20" s="87">
        <f>G21+G25+G32+G42+G44</f>
        <v>31270000</v>
      </c>
      <c r="H20" s="86">
        <f>H21+H25+H32+H42+H44</f>
        <v>27640138.529999997</v>
      </c>
      <c r="I20" s="113">
        <f t="shared" si="0"/>
        <v>104.04198656562697</v>
      </c>
      <c r="J20" s="113">
        <f t="shared" si="1"/>
        <v>88.39187249760153</v>
      </c>
    </row>
    <row r="21" spans="1:10" ht="31.5">
      <c r="A21" s="88">
        <v>14</v>
      </c>
      <c r="B21" s="156">
        <v>321</v>
      </c>
      <c r="C21" s="94" t="s">
        <v>8</v>
      </c>
      <c r="D21" s="85">
        <f>SUM(D22:D24)</f>
        <v>2728339</v>
      </c>
      <c r="E21" s="85">
        <f>SUM(E22:E24)</f>
        <v>3150000</v>
      </c>
      <c r="F21" s="86">
        <f>SUM(F22:F24)</f>
        <v>3000000</v>
      </c>
      <c r="G21" s="87">
        <f>SUM(G22:G24)</f>
        <v>2950000</v>
      </c>
      <c r="H21" s="86">
        <f>SUM(H22:H24)</f>
        <v>2768643.03</v>
      </c>
      <c r="I21" s="113">
        <f t="shared" si="0"/>
        <v>101.47723688295332</v>
      </c>
      <c r="J21" s="113">
        <f t="shared" si="1"/>
        <v>93.85230610169491</v>
      </c>
    </row>
    <row r="22" spans="1:10" ht="15.75">
      <c r="A22" s="88">
        <v>15</v>
      </c>
      <c r="B22" s="88">
        <v>3211</v>
      </c>
      <c r="C22" s="89" t="s">
        <v>128</v>
      </c>
      <c r="D22" s="149">
        <v>59142</v>
      </c>
      <c r="E22" s="90">
        <v>200000</v>
      </c>
      <c r="F22" s="91">
        <v>200000</v>
      </c>
      <c r="G22" s="92">
        <v>150000</v>
      </c>
      <c r="H22" s="93">
        <v>94698.69</v>
      </c>
      <c r="I22" s="154">
        <f t="shared" si="0"/>
        <v>160.12087856345744</v>
      </c>
      <c r="J22" s="113">
        <f t="shared" si="1"/>
        <v>63.13246</v>
      </c>
    </row>
    <row r="23" spans="1:10" ht="15.75">
      <c r="A23" s="88">
        <v>16</v>
      </c>
      <c r="B23" s="88">
        <v>3212</v>
      </c>
      <c r="C23" s="89" t="s">
        <v>233</v>
      </c>
      <c r="D23" s="149">
        <v>2540021</v>
      </c>
      <c r="E23" s="90">
        <v>2650000</v>
      </c>
      <c r="F23" s="91">
        <v>2650000</v>
      </c>
      <c r="G23" s="92">
        <v>2650000</v>
      </c>
      <c r="H23" s="93">
        <v>2552401.34</v>
      </c>
      <c r="I23" s="154">
        <f t="shared" si="0"/>
        <v>100.4874109308545</v>
      </c>
      <c r="J23" s="113">
        <f t="shared" si="1"/>
        <v>96.3170316981132</v>
      </c>
    </row>
    <row r="24" spans="1:10" ht="15.75">
      <c r="A24" s="88">
        <v>17</v>
      </c>
      <c r="B24" s="114">
        <v>3213</v>
      </c>
      <c r="C24" s="95" t="s">
        <v>234</v>
      </c>
      <c r="D24" s="150">
        <v>129176</v>
      </c>
      <c r="E24" s="90">
        <v>300000</v>
      </c>
      <c r="F24" s="91">
        <v>150000</v>
      </c>
      <c r="G24" s="92">
        <v>150000</v>
      </c>
      <c r="H24" s="93">
        <v>121543</v>
      </c>
      <c r="I24" s="154">
        <f t="shared" si="0"/>
        <v>94.0910076175141</v>
      </c>
      <c r="J24" s="113">
        <f t="shared" si="1"/>
        <v>81.02866666666667</v>
      </c>
    </row>
    <row r="25" spans="1:10" ht="31.5">
      <c r="A25" s="88">
        <v>18</v>
      </c>
      <c r="B25" s="115">
        <v>322</v>
      </c>
      <c r="C25" s="94" t="s">
        <v>9</v>
      </c>
      <c r="D25" s="85">
        <f>D26+D27+D28+D29+D30+D31</f>
        <v>16081214</v>
      </c>
      <c r="E25" s="85">
        <f>E26+E27+E28+E29+E30+E31</f>
        <v>17980000</v>
      </c>
      <c r="F25" s="86">
        <f>F26+F27+F28+F29+F30+F31</f>
        <v>21730000</v>
      </c>
      <c r="G25" s="87">
        <f>G26+G27+G28+G29+G30+G31</f>
        <v>18930000</v>
      </c>
      <c r="H25" s="86">
        <f>H26+H27+H28+H29+H30+H31</f>
        <v>16464749.92</v>
      </c>
      <c r="I25" s="113">
        <f t="shared" si="0"/>
        <v>102.38499357075904</v>
      </c>
      <c r="J25" s="113">
        <f t="shared" si="1"/>
        <v>86.97702017960908</v>
      </c>
    </row>
    <row r="26" spans="1:10" ht="31.5">
      <c r="A26" s="88">
        <v>19</v>
      </c>
      <c r="B26" s="88">
        <v>3221</v>
      </c>
      <c r="C26" s="95" t="s">
        <v>38</v>
      </c>
      <c r="D26" s="90">
        <v>1267264</v>
      </c>
      <c r="E26" s="90">
        <v>1180000</v>
      </c>
      <c r="F26" s="91">
        <v>1280000</v>
      </c>
      <c r="G26" s="92">
        <v>1280000</v>
      </c>
      <c r="H26" s="91">
        <v>1221497.43</v>
      </c>
      <c r="I26" s="154">
        <f t="shared" si="0"/>
        <v>96.38855281930205</v>
      </c>
      <c r="J26" s="154">
        <f t="shared" si="1"/>
        <v>95.42948671874998</v>
      </c>
    </row>
    <row r="27" spans="1:10" ht="15.75">
      <c r="A27" s="88">
        <v>20</v>
      </c>
      <c r="B27" s="88">
        <v>3222</v>
      </c>
      <c r="C27" s="89" t="s">
        <v>39</v>
      </c>
      <c r="D27" s="90">
        <v>10795736</v>
      </c>
      <c r="E27" s="90">
        <v>11500000</v>
      </c>
      <c r="F27" s="91">
        <v>11500000</v>
      </c>
      <c r="G27" s="92">
        <v>10600000</v>
      </c>
      <c r="H27" s="91">
        <v>10211849.59</v>
      </c>
      <c r="I27" s="154">
        <f t="shared" si="0"/>
        <v>94.59150899947906</v>
      </c>
      <c r="J27" s="154">
        <f t="shared" si="1"/>
        <v>96.33820367924528</v>
      </c>
    </row>
    <row r="28" spans="1:10" ht="15.75">
      <c r="A28" s="88">
        <v>21</v>
      </c>
      <c r="B28" s="88">
        <v>3223</v>
      </c>
      <c r="C28" s="89" t="s">
        <v>40</v>
      </c>
      <c r="D28" s="90">
        <v>2978529</v>
      </c>
      <c r="E28" s="90">
        <v>3750000</v>
      </c>
      <c r="F28" s="91">
        <v>7400000</v>
      </c>
      <c r="G28" s="92">
        <v>5500000</v>
      </c>
      <c r="H28" s="91">
        <v>3914566.06</v>
      </c>
      <c r="I28" s="154">
        <f t="shared" si="0"/>
        <v>131.42615230538297</v>
      </c>
      <c r="J28" s="154">
        <f t="shared" si="1"/>
        <v>71.17392836363636</v>
      </c>
    </row>
    <row r="29" spans="1:10" ht="31.5">
      <c r="A29" s="88">
        <v>22</v>
      </c>
      <c r="B29" s="88">
        <v>3224</v>
      </c>
      <c r="C29" s="95" t="s">
        <v>131</v>
      </c>
      <c r="D29" s="150">
        <v>465581</v>
      </c>
      <c r="E29" s="90">
        <v>500000</v>
      </c>
      <c r="F29" s="91">
        <v>500000</v>
      </c>
      <c r="G29" s="92">
        <v>500000</v>
      </c>
      <c r="H29" s="93">
        <v>403721.28</v>
      </c>
      <c r="I29" s="154">
        <f t="shared" si="0"/>
        <v>86.71343547094921</v>
      </c>
      <c r="J29" s="113">
        <f t="shared" si="1"/>
        <v>80.74425600000001</v>
      </c>
    </row>
    <row r="30" spans="1:10" ht="15.75">
      <c r="A30" s="88">
        <v>23</v>
      </c>
      <c r="B30" s="88">
        <v>3225</v>
      </c>
      <c r="C30" s="89" t="s">
        <v>41</v>
      </c>
      <c r="D30" s="149">
        <v>572215</v>
      </c>
      <c r="E30" s="90">
        <v>700000</v>
      </c>
      <c r="F30" s="91">
        <v>700000</v>
      </c>
      <c r="G30" s="92">
        <v>700000</v>
      </c>
      <c r="H30" s="93">
        <v>684526.42</v>
      </c>
      <c r="I30" s="154">
        <f t="shared" si="0"/>
        <v>119.62748617215557</v>
      </c>
      <c r="J30" s="113">
        <f t="shared" si="1"/>
        <v>97.78948857142858</v>
      </c>
    </row>
    <row r="31" spans="1:10" ht="31.5">
      <c r="A31" s="88">
        <v>24</v>
      </c>
      <c r="B31" s="88">
        <v>3227</v>
      </c>
      <c r="C31" s="95" t="s">
        <v>42</v>
      </c>
      <c r="D31" s="150">
        <v>1889</v>
      </c>
      <c r="E31" s="90">
        <v>350000</v>
      </c>
      <c r="F31" s="91">
        <v>350000</v>
      </c>
      <c r="G31" s="92">
        <v>350000</v>
      </c>
      <c r="H31" s="93">
        <v>28589.14</v>
      </c>
      <c r="I31" s="154">
        <f t="shared" si="0"/>
        <v>1513.4536791953415</v>
      </c>
      <c r="J31" s="113">
        <f t="shared" si="1"/>
        <v>8.168325714285714</v>
      </c>
    </row>
    <row r="32" spans="1:10" ht="15.75">
      <c r="A32" s="88">
        <v>25</v>
      </c>
      <c r="B32" s="156">
        <v>323</v>
      </c>
      <c r="C32" s="94" t="s">
        <v>10</v>
      </c>
      <c r="D32" s="85">
        <v>7664163</v>
      </c>
      <c r="E32" s="85">
        <v>7600000</v>
      </c>
      <c r="F32" s="86">
        <v>7680000</v>
      </c>
      <c r="G32" s="87">
        <v>8150000</v>
      </c>
      <c r="H32" s="86">
        <v>7316059.92</v>
      </c>
      <c r="I32" s="113">
        <f t="shared" si="0"/>
        <v>95.45804179791061</v>
      </c>
      <c r="J32" s="113">
        <f t="shared" si="1"/>
        <v>89.7676063803681</v>
      </c>
    </row>
    <row r="33" spans="1:10" ht="15.75">
      <c r="A33" s="88">
        <v>26</v>
      </c>
      <c r="B33" s="88">
        <v>3231</v>
      </c>
      <c r="C33" s="89" t="s">
        <v>43</v>
      </c>
      <c r="D33" s="149">
        <v>199709</v>
      </c>
      <c r="E33" s="90">
        <v>250000</v>
      </c>
      <c r="F33" s="91">
        <v>250000</v>
      </c>
      <c r="G33" s="92">
        <v>250000</v>
      </c>
      <c r="H33" s="93">
        <v>201112.76</v>
      </c>
      <c r="I33" s="154">
        <f t="shared" si="0"/>
        <v>100.70290272346266</v>
      </c>
      <c r="J33" s="154">
        <f t="shared" si="1"/>
        <v>80.445104</v>
      </c>
    </row>
    <row r="34" spans="1:10" ht="31.5">
      <c r="A34" s="88">
        <v>27</v>
      </c>
      <c r="B34" s="88">
        <v>3232</v>
      </c>
      <c r="C34" s="95" t="s">
        <v>44</v>
      </c>
      <c r="D34" s="150">
        <v>1694930</v>
      </c>
      <c r="E34" s="90">
        <v>1340000</v>
      </c>
      <c r="F34" s="91">
        <v>1340000</v>
      </c>
      <c r="G34" s="92">
        <v>1340000</v>
      </c>
      <c r="H34" s="93">
        <v>1183270.96</v>
      </c>
      <c r="I34" s="154">
        <f t="shared" si="0"/>
        <v>69.81237927230033</v>
      </c>
      <c r="J34" s="154">
        <f t="shared" si="1"/>
        <v>88.30380298507463</v>
      </c>
    </row>
    <row r="35" spans="1:10" ht="31.5">
      <c r="A35" s="88">
        <v>28</v>
      </c>
      <c r="B35" s="88">
        <v>3233</v>
      </c>
      <c r="C35" s="95" t="s">
        <v>45</v>
      </c>
      <c r="D35" s="150">
        <v>42764</v>
      </c>
      <c r="E35" s="90">
        <v>40000</v>
      </c>
      <c r="F35" s="91">
        <v>70000</v>
      </c>
      <c r="G35" s="92">
        <v>80000</v>
      </c>
      <c r="H35" s="93">
        <v>59070.88</v>
      </c>
      <c r="I35" s="154">
        <f t="shared" si="0"/>
        <v>138.1322607800954</v>
      </c>
      <c r="J35" s="154">
        <f t="shared" si="1"/>
        <v>73.8386</v>
      </c>
    </row>
    <row r="36" spans="1:10" ht="15.75">
      <c r="A36" s="88">
        <v>29</v>
      </c>
      <c r="B36" s="88">
        <v>3234</v>
      </c>
      <c r="C36" s="89" t="s">
        <v>46</v>
      </c>
      <c r="D36" s="90">
        <v>2609645</v>
      </c>
      <c r="E36" s="90">
        <v>2590000</v>
      </c>
      <c r="F36" s="91">
        <v>2490000</v>
      </c>
      <c r="G36" s="92">
        <v>2640000</v>
      </c>
      <c r="H36" s="91">
        <v>2390797.03</v>
      </c>
      <c r="I36" s="154">
        <f t="shared" si="0"/>
        <v>91.613879665625</v>
      </c>
      <c r="J36" s="154">
        <f t="shared" si="1"/>
        <v>90.56049356060605</v>
      </c>
    </row>
    <row r="37" spans="1:10" ht="31.5">
      <c r="A37" s="88">
        <v>30</v>
      </c>
      <c r="B37" s="88">
        <v>3235</v>
      </c>
      <c r="C37" s="95" t="s">
        <v>47</v>
      </c>
      <c r="D37" s="90">
        <v>1393508</v>
      </c>
      <c r="E37" s="90">
        <v>1460000</v>
      </c>
      <c r="F37" s="91">
        <v>1460000</v>
      </c>
      <c r="G37" s="92">
        <v>1460000</v>
      </c>
      <c r="H37" s="91">
        <v>1335991.04</v>
      </c>
      <c r="I37" s="154">
        <f t="shared" si="0"/>
        <v>95.87250593466274</v>
      </c>
      <c r="J37" s="154">
        <f t="shared" si="1"/>
        <v>91.50623561643836</v>
      </c>
    </row>
    <row r="38" spans="1:10" ht="15.75">
      <c r="A38" s="88">
        <v>31</v>
      </c>
      <c r="B38" s="88">
        <v>3236</v>
      </c>
      <c r="C38" s="89" t="s">
        <v>48</v>
      </c>
      <c r="D38" s="90">
        <v>132665</v>
      </c>
      <c r="E38" s="90">
        <v>150000</v>
      </c>
      <c r="F38" s="91">
        <v>150000</v>
      </c>
      <c r="G38" s="92">
        <v>150000</v>
      </c>
      <c r="H38" s="91">
        <v>134670.02</v>
      </c>
      <c r="I38" s="154">
        <f t="shared" si="0"/>
        <v>101.51134059473108</v>
      </c>
      <c r="J38" s="154">
        <f t="shared" si="1"/>
        <v>89.78001333333333</v>
      </c>
    </row>
    <row r="39" spans="1:10" ht="15.75">
      <c r="A39" s="88">
        <v>32</v>
      </c>
      <c r="B39" s="88">
        <v>3237</v>
      </c>
      <c r="C39" s="95" t="s">
        <v>49</v>
      </c>
      <c r="D39" s="90">
        <v>907709</v>
      </c>
      <c r="E39" s="90">
        <v>850000</v>
      </c>
      <c r="F39" s="91">
        <v>1150000</v>
      </c>
      <c r="G39" s="92">
        <v>1400000</v>
      </c>
      <c r="H39" s="91">
        <v>1276601.21</v>
      </c>
      <c r="I39" s="154">
        <f t="shared" si="0"/>
        <v>140.63991984215204</v>
      </c>
      <c r="J39" s="154">
        <f t="shared" si="1"/>
        <v>91.18580071428572</v>
      </c>
    </row>
    <row r="40" spans="1:10" ht="15.75">
      <c r="A40" s="88">
        <v>33</v>
      </c>
      <c r="B40" s="88">
        <v>3238</v>
      </c>
      <c r="C40" s="89" t="s">
        <v>50</v>
      </c>
      <c r="D40" s="149">
        <v>564374</v>
      </c>
      <c r="E40" s="90">
        <v>750000</v>
      </c>
      <c r="F40" s="91">
        <v>600000</v>
      </c>
      <c r="G40" s="92">
        <v>600000</v>
      </c>
      <c r="H40" s="93">
        <v>609028.78</v>
      </c>
      <c r="I40" s="154">
        <f t="shared" si="0"/>
        <v>107.91226739715154</v>
      </c>
      <c r="J40" s="154">
        <f aca="true" t="shared" si="2" ref="J40:J97">H40/G40*100</f>
        <v>101.50479666666668</v>
      </c>
    </row>
    <row r="41" spans="1:10" ht="15.75">
      <c r="A41" s="88">
        <v>34</v>
      </c>
      <c r="B41" s="88">
        <v>3239</v>
      </c>
      <c r="C41" s="89" t="s">
        <v>51</v>
      </c>
      <c r="D41" s="90">
        <v>118859</v>
      </c>
      <c r="E41" s="90">
        <v>170000</v>
      </c>
      <c r="F41" s="91">
        <v>170000</v>
      </c>
      <c r="G41" s="92">
        <v>230000</v>
      </c>
      <c r="H41" s="91">
        <v>125517.24</v>
      </c>
      <c r="I41" s="154">
        <f t="shared" si="0"/>
        <v>105.60179708730513</v>
      </c>
      <c r="J41" s="154">
        <f t="shared" si="2"/>
        <v>54.57271304347826</v>
      </c>
    </row>
    <row r="42" spans="1:10" ht="31.5">
      <c r="A42" s="88">
        <v>35</v>
      </c>
      <c r="B42" s="166">
        <v>324</v>
      </c>
      <c r="C42" s="94" t="s">
        <v>135</v>
      </c>
      <c r="D42" s="85">
        <f>D43</f>
        <v>0</v>
      </c>
      <c r="E42" s="85">
        <v>0</v>
      </c>
      <c r="F42" s="86">
        <f>F43</f>
        <v>0</v>
      </c>
      <c r="G42" s="87">
        <f>G43</f>
        <v>0</v>
      </c>
      <c r="H42" s="86">
        <f>H43</f>
        <v>0</v>
      </c>
      <c r="I42" s="113">
        <v>0</v>
      </c>
      <c r="J42" s="113">
        <v>0</v>
      </c>
    </row>
    <row r="43" spans="1:10" ht="31.5">
      <c r="A43" s="88">
        <v>36</v>
      </c>
      <c r="B43" s="88">
        <v>3241</v>
      </c>
      <c r="C43" s="95" t="s">
        <v>135</v>
      </c>
      <c r="D43" s="150">
        <v>0</v>
      </c>
      <c r="E43" s="90">
        <v>0</v>
      </c>
      <c r="F43" s="91">
        <v>0</v>
      </c>
      <c r="G43" s="92">
        <v>0</v>
      </c>
      <c r="H43" s="93">
        <v>0</v>
      </c>
      <c r="I43" s="113">
        <v>0</v>
      </c>
      <c r="J43" s="154">
        <v>0</v>
      </c>
    </row>
    <row r="44" spans="1:10" ht="30.75" customHeight="1">
      <c r="A44" s="88">
        <v>37</v>
      </c>
      <c r="B44" s="156">
        <v>329</v>
      </c>
      <c r="C44" s="94" t="s">
        <v>11</v>
      </c>
      <c r="D44" s="85">
        <f>D45</f>
        <v>92615</v>
      </c>
      <c r="E44" s="85">
        <v>930000</v>
      </c>
      <c r="F44" s="86">
        <f>SUM(F45:F51)</f>
        <v>1030000</v>
      </c>
      <c r="G44" s="87">
        <f>SUM(G45:G51)</f>
        <v>1240000</v>
      </c>
      <c r="H44" s="86">
        <f>SUM(H45:H51)</f>
        <v>1090685.66</v>
      </c>
      <c r="I44" s="113">
        <f t="shared" si="0"/>
        <v>1177.6555201641202</v>
      </c>
      <c r="J44" s="113">
        <f t="shared" si="2"/>
        <v>87.95852096774193</v>
      </c>
    </row>
    <row r="45" spans="1:10" ht="34.5" customHeight="1">
      <c r="A45" s="88">
        <v>38</v>
      </c>
      <c r="B45" s="88">
        <v>3291</v>
      </c>
      <c r="C45" s="95" t="s">
        <v>235</v>
      </c>
      <c r="D45" s="150">
        <v>92615</v>
      </c>
      <c r="E45" s="90">
        <v>100000</v>
      </c>
      <c r="F45" s="91">
        <v>100000</v>
      </c>
      <c r="G45" s="92">
        <v>100000</v>
      </c>
      <c r="H45" s="93">
        <v>85219.01</v>
      </c>
      <c r="I45" s="154">
        <f t="shared" si="0"/>
        <v>92.01426334826971</v>
      </c>
      <c r="J45" s="154">
        <f t="shared" si="2"/>
        <v>85.21901</v>
      </c>
    </row>
    <row r="46" spans="1:10" ht="20.25" customHeight="1">
      <c r="A46" s="88">
        <v>39</v>
      </c>
      <c r="B46" s="88">
        <v>3292</v>
      </c>
      <c r="C46" s="89" t="s">
        <v>136</v>
      </c>
      <c r="D46" s="149">
        <v>364332</v>
      </c>
      <c r="E46" s="90">
        <v>350000</v>
      </c>
      <c r="F46" s="91">
        <v>350000</v>
      </c>
      <c r="G46" s="92">
        <v>370000</v>
      </c>
      <c r="H46" s="93">
        <v>353828.6</v>
      </c>
      <c r="I46" s="154">
        <f t="shared" si="0"/>
        <v>97.11708002591043</v>
      </c>
      <c r="J46" s="154">
        <f t="shared" si="2"/>
        <v>95.62935135135135</v>
      </c>
    </row>
    <row r="47" spans="1:10" ht="15.75">
      <c r="A47" s="88">
        <v>40</v>
      </c>
      <c r="B47" s="88">
        <v>3293</v>
      </c>
      <c r="C47" s="89" t="s">
        <v>137</v>
      </c>
      <c r="D47" s="149">
        <v>11984</v>
      </c>
      <c r="E47" s="90">
        <v>50000</v>
      </c>
      <c r="F47" s="91">
        <v>50000</v>
      </c>
      <c r="G47" s="92">
        <v>70000</v>
      </c>
      <c r="H47" s="93">
        <v>59657.56</v>
      </c>
      <c r="I47" s="154">
        <f t="shared" si="0"/>
        <v>497.81008010680904</v>
      </c>
      <c r="J47" s="154">
        <f t="shared" si="2"/>
        <v>85.22508571428571</v>
      </c>
    </row>
    <row r="48" spans="1:10" ht="15.75">
      <c r="A48" s="88">
        <v>41</v>
      </c>
      <c r="B48" s="88">
        <v>3294</v>
      </c>
      <c r="C48" s="89" t="s">
        <v>236</v>
      </c>
      <c r="D48" s="149">
        <v>23064</v>
      </c>
      <c r="E48" s="90">
        <v>30000</v>
      </c>
      <c r="F48" s="91">
        <v>30000</v>
      </c>
      <c r="G48" s="92">
        <v>30000</v>
      </c>
      <c r="H48" s="93">
        <v>25572</v>
      </c>
      <c r="I48" s="154">
        <f t="shared" si="0"/>
        <v>110.87408949011446</v>
      </c>
      <c r="J48" s="154">
        <f t="shared" si="2"/>
        <v>85.24000000000001</v>
      </c>
    </row>
    <row r="49" spans="1:10" ht="15.75">
      <c r="A49" s="88">
        <v>42</v>
      </c>
      <c r="B49" s="88">
        <v>3295</v>
      </c>
      <c r="C49" s="89" t="s">
        <v>237</v>
      </c>
      <c r="D49" s="149">
        <v>63781</v>
      </c>
      <c r="E49" s="90">
        <v>50000</v>
      </c>
      <c r="F49" s="91">
        <v>50000</v>
      </c>
      <c r="G49" s="92">
        <v>70000</v>
      </c>
      <c r="H49" s="93">
        <v>42042.06</v>
      </c>
      <c r="I49" s="154">
        <f t="shared" si="0"/>
        <v>65.91627600696131</v>
      </c>
      <c r="J49" s="154">
        <f t="shared" si="2"/>
        <v>60.06008571428572</v>
      </c>
    </row>
    <row r="50" spans="1:10" ht="15.75">
      <c r="A50" s="88">
        <v>43</v>
      </c>
      <c r="B50" s="88">
        <v>3296</v>
      </c>
      <c r="C50" s="89" t="s">
        <v>52</v>
      </c>
      <c r="D50" s="149">
        <v>16776</v>
      </c>
      <c r="E50" s="90">
        <v>100000</v>
      </c>
      <c r="F50" s="91">
        <v>300000</v>
      </c>
      <c r="G50" s="92">
        <v>400000</v>
      </c>
      <c r="H50" s="93">
        <v>361320.75</v>
      </c>
      <c r="I50" s="154">
        <f t="shared" si="0"/>
        <v>2153.795600858369</v>
      </c>
      <c r="J50" s="154">
        <f t="shared" si="2"/>
        <v>90.33018750000001</v>
      </c>
    </row>
    <row r="51" spans="1:10" ht="31.5">
      <c r="A51" s="88">
        <v>44</v>
      </c>
      <c r="B51" s="88">
        <v>3299</v>
      </c>
      <c r="C51" s="95" t="s">
        <v>53</v>
      </c>
      <c r="D51" s="149">
        <v>278376</v>
      </c>
      <c r="E51" s="90">
        <v>250000</v>
      </c>
      <c r="F51" s="91">
        <v>150000</v>
      </c>
      <c r="G51" s="92">
        <v>200000</v>
      </c>
      <c r="H51" s="93">
        <v>163045.68</v>
      </c>
      <c r="I51" s="154">
        <f t="shared" si="0"/>
        <v>58.57030778515389</v>
      </c>
      <c r="J51" s="154">
        <f t="shared" si="2"/>
        <v>81.52284</v>
      </c>
    </row>
    <row r="52" spans="1:10" ht="15.75">
      <c r="A52" s="167">
        <v>45</v>
      </c>
      <c r="B52" s="97">
        <v>34</v>
      </c>
      <c r="C52" s="168" t="s">
        <v>68</v>
      </c>
      <c r="D52" s="169">
        <v>706886</v>
      </c>
      <c r="E52" s="85">
        <v>1025000</v>
      </c>
      <c r="F52" s="170">
        <f>F53+F55</f>
        <v>1217300</v>
      </c>
      <c r="G52" s="171">
        <f>G53+G55</f>
        <v>1608300</v>
      </c>
      <c r="H52" s="170">
        <f>H53+H55</f>
        <v>1353046.2</v>
      </c>
      <c r="I52" s="113">
        <f t="shared" si="0"/>
        <v>191.40939274508196</v>
      </c>
      <c r="J52" s="113">
        <f t="shared" si="2"/>
        <v>84.12896847603058</v>
      </c>
    </row>
    <row r="53" spans="1:10" ht="15.75">
      <c r="A53" s="88">
        <v>46</v>
      </c>
      <c r="B53" s="156">
        <v>342</v>
      </c>
      <c r="C53" s="101" t="s">
        <v>239</v>
      </c>
      <c r="D53" s="143">
        <v>2846</v>
      </c>
      <c r="E53" s="85">
        <v>10000</v>
      </c>
      <c r="F53" s="86">
        <f>F54</f>
        <v>10000</v>
      </c>
      <c r="G53" s="87">
        <f>G54</f>
        <v>1000</v>
      </c>
      <c r="H53" s="86">
        <f>H54</f>
        <v>847.02</v>
      </c>
      <c r="I53" s="113">
        <f t="shared" si="0"/>
        <v>29.76177090653549</v>
      </c>
      <c r="J53" s="113">
        <f t="shared" si="2"/>
        <v>84.702</v>
      </c>
    </row>
    <row r="54" spans="1:10" ht="15.75">
      <c r="A54" s="88">
        <v>47</v>
      </c>
      <c r="B54" s="88">
        <v>3423</v>
      </c>
      <c r="C54" s="89" t="s">
        <v>238</v>
      </c>
      <c r="D54" s="149">
        <v>2846</v>
      </c>
      <c r="E54" s="90">
        <v>10000</v>
      </c>
      <c r="F54" s="91">
        <v>10000</v>
      </c>
      <c r="G54" s="92">
        <v>1000</v>
      </c>
      <c r="H54" s="93">
        <v>847.02</v>
      </c>
      <c r="I54" s="154">
        <f t="shared" si="0"/>
        <v>29.76177090653549</v>
      </c>
      <c r="J54" s="154">
        <f t="shared" si="2"/>
        <v>84.702</v>
      </c>
    </row>
    <row r="55" spans="1:10" ht="15.75">
      <c r="A55" s="88">
        <v>48</v>
      </c>
      <c r="B55" s="156">
        <v>343</v>
      </c>
      <c r="C55" s="101" t="s">
        <v>12</v>
      </c>
      <c r="D55" s="143">
        <v>704040</v>
      </c>
      <c r="E55" s="85">
        <v>1015000</v>
      </c>
      <c r="F55" s="86">
        <f>SUM(F56:F58)</f>
        <v>1207300</v>
      </c>
      <c r="G55" s="87">
        <f>SUM(G56:G58)</f>
        <v>1607300</v>
      </c>
      <c r="H55" s="86">
        <f>SUM(H56:H58)</f>
        <v>1352199.18</v>
      </c>
      <c r="I55" s="113">
        <f t="shared" si="0"/>
        <v>192.06283449803988</v>
      </c>
      <c r="J55" s="113">
        <f t="shared" si="2"/>
        <v>84.12861195794189</v>
      </c>
    </row>
    <row r="56" spans="1:10" ht="15.75">
      <c r="A56" s="88">
        <v>49</v>
      </c>
      <c r="B56" s="88">
        <v>3431</v>
      </c>
      <c r="C56" s="89" t="s">
        <v>240</v>
      </c>
      <c r="D56" s="149">
        <v>16791</v>
      </c>
      <c r="E56" s="90">
        <v>15000</v>
      </c>
      <c r="F56" s="91">
        <v>20000</v>
      </c>
      <c r="G56" s="92">
        <v>20000</v>
      </c>
      <c r="H56" s="93">
        <v>18165.47</v>
      </c>
      <c r="I56" s="154">
        <f t="shared" si="0"/>
        <v>108.18575427312251</v>
      </c>
      <c r="J56" s="154">
        <f t="shared" si="2"/>
        <v>90.82735000000001</v>
      </c>
    </row>
    <row r="57" spans="1:10" ht="15.75">
      <c r="A57" s="88">
        <v>50</v>
      </c>
      <c r="B57" s="88">
        <v>3433</v>
      </c>
      <c r="C57" s="89" t="s">
        <v>120</v>
      </c>
      <c r="D57" s="149">
        <v>687249</v>
      </c>
      <c r="E57" s="90">
        <v>1000000</v>
      </c>
      <c r="F57" s="91">
        <v>1000000</v>
      </c>
      <c r="G57" s="92">
        <v>1400000</v>
      </c>
      <c r="H57" s="93">
        <v>1146733.81</v>
      </c>
      <c r="I57" s="154">
        <f t="shared" si="0"/>
        <v>166.85856363559643</v>
      </c>
      <c r="J57" s="154">
        <f t="shared" si="2"/>
        <v>81.90955785714286</v>
      </c>
    </row>
    <row r="58" spans="1:10" ht="31.5">
      <c r="A58" s="88">
        <v>51</v>
      </c>
      <c r="B58" s="88">
        <v>3434</v>
      </c>
      <c r="C58" s="95" t="s">
        <v>241</v>
      </c>
      <c r="D58" s="150">
        <v>0</v>
      </c>
      <c r="E58" s="90">
        <v>0</v>
      </c>
      <c r="F58" s="91">
        <v>187300</v>
      </c>
      <c r="G58" s="92">
        <v>187300</v>
      </c>
      <c r="H58" s="93">
        <v>187299.9</v>
      </c>
      <c r="I58" s="154">
        <v>0</v>
      </c>
      <c r="J58" s="154">
        <f t="shared" si="2"/>
        <v>99.99994660971703</v>
      </c>
    </row>
    <row r="59" spans="1:10" ht="21.75" customHeight="1">
      <c r="A59" s="88">
        <v>52</v>
      </c>
      <c r="B59" s="97">
        <v>37</v>
      </c>
      <c r="C59" s="98" t="s">
        <v>145</v>
      </c>
      <c r="D59" s="172">
        <v>138928</v>
      </c>
      <c r="E59" s="173">
        <v>140000</v>
      </c>
      <c r="F59" s="170">
        <f aca="true" t="shared" si="3" ref="F59:H60">F60</f>
        <v>140000</v>
      </c>
      <c r="G59" s="171">
        <f t="shared" si="3"/>
        <v>201291</v>
      </c>
      <c r="H59" s="170">
        <f t="shared" si="3"/>
        <v>129028.62</v>
      </c>
      <c r="I59" s="113">
        <f t="shared" si="0"/>
        <v>92.87445295404814</v>
      </c>
      <c r="J59" s="174">
        <f t="shared" si="2"/>
        <v>64.10054100779469</v>
      </c>
    </row>
    <row r="60" spans="1:10" ht="21.75" customHeight="1">
      <c r="A60" s="88">
        <v>53</v>
      </c>
      <c r="B60" s="97">
        <v>372</v>
      </c>
      <c r="C60" s="98" t="s">
        <v>145</v>
      </c>
      <c r="D60" s="172">
        <v>138928</v>
      </c>
      <c r="E60" s="173">
        <v>140000</v>
      </c>
      <c r="F60" s="170">
        <f t="shared" si="3"/>
        <v>140000</v>
      </c>
      <c r="G60" s="171">
        <f t="shared" si="3"/>
        <v>201291</v>
      </c>
      <c r="H60" s="170">
        <f t="shared" si="3"/>
        <v>129028.62</v>
      </c>
      <c r="I60" s="113">
        <f t="shared" si="0"/>
        <v>92.87445295404814</v>
      </c>
      <c r="J60" s="174">
        <f t="shared" si="2"/>
        <v>64.10054100779469</v>
      </c>
    </row>
    <row r="61" spans="1:10" ht="15.75">
      <c r="A61" s="88">
        <v>54</v>
      </c>
      <c r="B61" s="88">
        <v>3721</v>
      </c>
      <c r="C61" s="95" t="s">
        <v>145</v>
      </c>
      <c r="D61" s="150">
        <v>138928</v>
      </c>
      <c r="E61" s="90">
        <v>140000</v>
      </c>
      <c r="F61" s="91">
        <v>140000</v>
      </c>
      <c r="G61" s="92">
        <v>201291</v>
      </c>
      <c r="H61" s="92">
        <v>129028.62</v>
      </c>
      <c r="I61" s="154">
        <f t="shared" si="0"/>
        <v>92.87445295404814</v>
      </c>
      <c r="J61" s="154">
        <f t="shared" si="2"/>
        <v>64.10054100779469</v>
      </c>
    </row>
    <row r="62" spans="1:10" ht="15.75">
      <c r="A62" s="88">
        <v>55</v>
      </c>
      <c r="B62" s="156">
        <v>38</v>
      </c>
      <c r="C62" s="101" t="s">
        <v>205</v>
      </c>
      <c r="D62" s="143">
        <v>0</v>
      </c>
      <c r="E62" s="85">
        <v>0</v>
      </c>
      <c r="F62" s="86">
        <f aca="true" t="shared" si="4" ref="F62:H63">F63</f>
        <v>0</v>
      </c>
      <c r="G62" s="87">
        <f t="shared" si="4"/>
        <v>0</v>
      </c>
      <c r="H62" s="86">
        <f t="shared" si="4"/>
        <v>0</v>
      </c>
      <c r="I62" s="113">
        <v>0</v>
      </c>
      <c r="J62" s="113">
        <v>0</v>
      </c>
    </row>
    <row r="63" spans="1:10" ht="15.75">
      <c r="A63" s="88">
        <v>56</v>
      </c>
      <c r="B63" s="156">
        <v>383</v>
      </c>
      <c r="C63" s="101" t="s">
        <v>205</v>
      </c>
      <c r="D63" s="143">
        <v>0</v>
      </c>
      <c r="E63" s="85">
        <v>0</v>
      </c>
      <c r="F63" s="86">
        <f t="shared" si="4"/>
        <v>0</v>
      </c>
      <c r="G63" s="87">
        <f t="shared" si="4"/>
        <v>0</v>
      </c>
      <c r="H63" s="86">
        <f t="shared" si="4"/>
        <v>0</v>
      </c>
      <c r="I63" s="113">
        <v>0</v>
      </c>
      <c r="J63" s="113">
        <v>0</v>
      </c>
    </row>
    <row r="64" spans="1:10" ht="15.75">
      <c r="A64" s="88">
        <v>57</v>
      </c>
      <c r="B64" s="88">
        <v>3831</v>
      </c>
      <c r="C64" s="89" t="s">
        <v>205</v>
      </c>
      <c r="D64" s="149">
        <v>0</v>
      </c>
      <c r="E64" s="90">
        <v>0</v>
      </c>
      <c r="F64" s="117">
        <v>0</v>
      </c>
      <c r="G64" s="118">
        <v>0</v>
      </c>
      <c r="H64" s="119">
        <v>0</v>
      </c>
      <c r="I64" s="154">
        <v>0</v>
      </c>
      <c r="J64" s="154">
        <v>0</v>
      </c>
    </row>
    <row r="65" spans="1:10" ht="31.5">
      <c r="A65" s="163">
        <v>58</v>
      </c>
      <c r="B65" s="120">
        <v>4</v>
      </c>
      <c r="C65" s="121" t="s">
        <v>54</v>
      </c>
      <c r="D65" s="122">
        <f>D66+D82</f>
        <v>3604577</v>
      </c>
      <c r="E65" s="122">
        <v>3274705</v>
      </c>
      <c r="F65" s="122">
        <f>F66+F82</f>
        <v>3494291</v>
      </c>
      <c r="G65" s="123">
        <f>G66+G82</f>
        <v>3817000</v>
      </c>
      <c r="H65" s="122">
        <f>H66+H82</f>
        <v>3292157.1900000004</v>
      </c>
      <c r="I65" s="112">
        <f t="shared" si="0"/>
        <v>91.33269146421343</v>
      </c>
      <c r="J65" s="112">
        <f t="shared" si="2"/>
        <v>86.24986088551219</v>
      </c>
    </row>
    <row r="66" spans="1:10" ht="31.5">
      <c r="A66" s="114">
        <v>59</v>
      </c>
      <c r="B66" s="115">
        <v>42</v>
      </c>
      <c r="C66" s="94" t="s">
        <v>54</v>
      </c>
      <c r="D66" s="124">
        <f>D67+D70+D78+D80</f>
        <v>2914205</v>
      </c>
      <c r="E66" s="124">
        <v>2904705</v>
      </c>
      <c r="F66" s="124">
        <f>F67+F70+F78+F80</f>
        <v>3039705</v>
      </c>
      <c r="G66" s="125">
        <f>G67+G70+G78+G80</f>
        <v>3285000</v>
      </c>
      <c r="H66" s="124">
        <f>H67+H70+H78+H80</f>
        <v>2936775.8400000003</v>
      </c>
      <c r="I66" s="113">
        <f t="shared" si="0"/>
        <v>100.77451105876219</v>
      </c>
      <c r="J66" s="113">
        <f t="shared" si="2"/>
        <v>89.3995689497717</v>
      </c>
    </row>
    <row r="67" spans="1:10" ht="15.75">
      <c r="A67" s="114">
        <v>60</v>
      </c>
      <c r="B67" s="115">
        <v>421</v>
      </c>
      <c r="C67" s="94" t="s">
        <v>206</v>
      </c>
      <c r="D67" s="175">
        <v>0</v>
      </c>
      <c r="E67" s="85">
        <v>0</v>
      </c>
      <c r="F67" s="124">
        <f>SUM(F68:F69)</f>
        <v>0</v>
      </c>
      <c r="G67" s="125">
        <f>SUM(G68:G69)</f>
        <v>0</v>
      </c>
      <c r="H67" s="124">
        <f>SUM(H68:H69)</f>
        <v>0</v>
      </c>
      <c r="I67" s="113">
        <v>0</v>
      </c>
      <c r="J67" s="113">
        <v>0</v>
      </c>
    </row>
    <row r="68" spans="1:10" ht="15.75">
      <c r="A68" s="114">
        <v>61</v>
      </c>
      <c r="B68" s="114">
        <v>4212</v>
      </c>
      <c r="C68" s="95" t="s">
        <v>206</v>
      </c>
      <c r="D68" s="150">
        <v>0</v>
      </c>
      <c r="E68" s="90">
        <v>0</v>
      </c>
      <c r="F68" s="91">
        <v>0</v>
      </c>
      <c r="G68" s="92">
        <v>0</v>
      </c>
      <c r="H68" s="93">
        <v>0</v>
      </c>
      <c r="I68" s="154">
        <v>0</v>
      </c>
      <c r="J68" s="154">
        <v>0</v>
      </c>
    </row>
    <row r="69" spans="1:10" ht="15.75">
      <c r="A69" s="114">
        <v>62</v>
      </c>
      <c r="B69" s="114">
        <v>4214</v>
      </c>
      <c r="C69" s="95" t="s">
        <v>207</v>
      </c>
      <c r="D69" s="150">
        <v>0</v>
      </c>
      <c r="E69" s="90">
        <v>0</v>
      </c>
      <c r="F69" s="91">
        <v>0</v>
      </c>
      <c r="G69" s="92">
        <v>0</v>
      </c>
      <c r="H69" s="93">
        <v>0</v>
      </c>
      <c r="I69" s="154">
        <v>0</v>
      </c>
      <c r="J69" s="154">
        <v>0</v>
      </c>
    </row>
    <row r="70" spans="1:10" ht="15.75">
      <c r="A70" s="114">
        <v>63</v>
      </c>
      <c r="B70" s="115">
        <v>422</v>
      </c>
      <c r="C70" s="94" t="s">
        <v>13</v>
      </c>
      <c r="D70" s="124">
        <f>SUM(D71:D77)</f>
        <v>2908396</v>
      </c>
      <c r="E70" s="124">
        <v>2734705</v>
      </c>
      <c r="F70" s="124">
        <f>SUM(F71:F77)</f>
        <v>2734705</v>
      </c>
      <c r="G70" s="125">
        <f>SUM(G71:G77)</f>
        <v>2980000</v>
      </c>
      <c r="H70" s="124">
        <f>SUM(H71:H77)</f>
        <v>2667880.0900000003</v>
      </c>
      <c r="I70" s="113">
        <f t="shared" si="0"/>
        <v>91.73029016681362</v>
      </c>
      <c r="J70" s="113">
        <f t="shared" si="2"/>
        <v>89.52617751677853</v>
      </c>
    </row>
    <row r="71" spans="1:10" ht="15.75">
      <c r="A71" s="114">
        <v>64</v>
      </c>
      <c r="B71" s="114">
        <v>4221</v>
      </c>
      <c r="C71" s="95" t="s">
        <v>55</v>
      </c>
      <c r="D71" s="150">
        <v>138010</v>
      </c>
      <c r="E71" s="90">
        <v>200000</v>
      </c>
      <c r="F71" s="91">
        <v>200000</v>
      </c>
      <c r="G71" s="92">
        <v>200000</v>
      </c>
      <c r="H71" s="93">
        <v>198834.75</v>
      </c>
      <c r="I71" s="154">
        <f t="shared" si="0"/>
        <v>144.07271212230998</v>
      </c>
      <c r="J71" s="154">
        <f t="shared" si="2"/>
        <v>99.41737499999999</v>
      </c>
    </row>
    <row r="72" spans="1:10" ht="15.75">
      <c r="A72" s="114">
        <v>65</v>
      </c>
      <c r="B72" s="114">
        <v>4222</v>
      </c>
      <c r="C72" s="95" t="s">
        <v>56</v>
      </c>
      <c r="D72" s="150">
        <v>7835</v>
      </c>
      <c r="E72" s="90">
        <v>30000</v>
      </c>
      <c r="F72" s="91">
        <v>30000</v>
      </c>
      <c r="G72" s="92">
        <v>50000</v>
      </c>
      <c r="H72" s="93">
        <v>37366.55</v>
      </c>
      <c r="I72" s="154">
        <f t="shared" si="0"/>
        <v>476.9183152520741</v>
      </c>
      <c r="J72" s="154">
        <f t="shared" si="2"/>
        <v>74.73310000000001</v>
      </c>
    </row>
    <row r="73" spans="1:10" ht="31.5">
      <c r="A73" s="114">
        <v>66</v>
      </c>
      <c r="B73" s="114">
        <v>4223</v>
      </c>
      <c r="C73" s="95" t="s">
        <v>57</v>
      </c>
      <c r="D73" s="150">
        <v>97703</v>
      </c>
      <c r="E73" s="90">
        <v>374705</v>
      </c>
      <c r="F73" s="91">
        <v>374705</v>
      </c>
      <c r="G73" s="92">
        <v>400000</v>
      </c>
      <c r="H73" s="93">
        <v>350593.9</v>
      </c>
      <c r="I73" s="154">
        <f aca="true" t="shared" si="5" ref="I73:I98">H73/D73*100</f>
        <v>358.8363714522584</v>
      </c>
      <c r="J73" s="154">
        <f t="shared" si="2"/>
        <v>87.648475</v>
      </c>
    </row>
    <row r="74" spans="1:10" ht="31.5">
      <c r="A74" s="114">
        <v>67</v>
      </c>
      <c r="B74" s="114">
        <v>4224</v>
      </c>
      <c r="C74" s="95" t="s">
        <v>58</v>
      </c>
      <c r="D74" s="150">
        <v>1616626</v>
      </c>
      <c r="E74" s="90">
        <v>2000000</v>
      </c>
      <c r="F74" s="91">
        <v>2000000</v>
      </c>
      <c r="G74" s="92">
        <v>2100000</v>
      </c>
      <c r="H74" s="93">
        <v>1914430.21</v>
      </c>
      <c r="I74" s="154">
        <f t="shared" si="5"/>
        <v>118.42134235129214</v>
      </c>
      <c r="J74" s="154">
        <f t="shared" si="2"/>
        <v>91.16334333333333</v>
      </c>
    </row>
    <row r="75" spans="1:10" ht="15.75">
      <c r="A75" s="114">
        <v>68</v>
      </c>
      <c r="B75" s="114">
        <v>4225</v>
      </c>
      <c r="C75" s="95" t="s">
        <v>59</v>
      </c>
      <c r="D75" s="150">
        <v>0</v>
      </c>
      <c r="E75" s="90">
        <v>10000</v>
      </c>
      <c r="F75" s="91">
        <v>10000</v>
      </c>
      <c r="G75" s="92">
        <v>10000</v>
      </c>
      <c r="H75" s="93">
        <v>5940</v>
      </c>
      <c r="I75" s="154">
        <v>0</v>
      </c>
      <c r="J75" s="154">
        <f t="shared" si="2"/>
        <v>59.4</v>
      </c>
    </row>
    <row r="76" spans="1:10" ht="15.75">
      <c r="A76" s="114">
        <v>69</v>
      </c>
      <c r="B76" s="114">
        <v>4226</v>
      </c>
      <c r="C76" s="95" t="s">
        <v>60</v>
      </c>
      <c r="D76" s="150">
        <v>0</v>
      </c>
      <c r="E76" s="90">
        <v>20000</v>
      </c>
      <c r="F76" s="91">
        <v>20000</v>
      </c>
      <c r="G76" s="92">
        <v>20000</v>
      </c>
      <c r="H76" s="93">
        <v>6529.6</v>
      </c>
      <c r="I76" s="154">
        <v>0</v>
      </c>
      <c r="J76" s="154">
        <f t="shared" si="2"/>
        <v>32.647999999999996</v>
      </c>
    </row>
    <row r="77" spans="1:10" ht="31.5">
      <c r="A77" s="114">
        <v>70</v>
      </c>
      <c r="B77" s="114">
        <v>4227</v>
      </c>
      <c r="C77" s="95" t="s">
        <v>61</v>
      </c>
      <c r="D77" s="150">
        <v>1048222</v>
      </c>
      <c r="E77" s="90">
        <v>100000</v>
      </c>
      <c r="F77" s="91">
        <v>100000</v>
      </c>
      <c r="G77" s="92">
        <v>200000</v>
      </c>
      <c r="H77" s="93">
        <v>154185.08</v>
      </c>
      <c r="I77" s="154">
        <f t="shared" si="5"/>
        <v>14.709200913546939</v>
      </c>
      <c r="J77" s="154">
        <f t="shared" si="2"/>
        <v>77.09254</v>
      </c>
    </row>
    <row r="78" spans="1:10" ht="15.75">
      <c r="A78" s="126">
        <v>71</v>
      </c>
      <c r="B78" s="164">
        <v>423</v>
      </c>
      <c r="C78" s="94" t="s">
        <v>18</v>
      </c>
      <c r="D78" s="175">
        <v>0</v>
      </c>
      <c r="E78" s="85">
        <v>200000</v>
      </c>
      <c r="F78" s="99">
        <f>F79</f>
        <v>255000</v>
      </c>
      <c r="G78" s="100">
        <f>G79</f>
        <v>255000</v>
      </c>
      <c r="H78" s="99">
        <f>H79</f>
        <v>254822</v>
      </c>
      <c r="I78" s="113">
        <v>0</v>
      </c>
      <c r="J78" s="113">
        <f t="shared" si="2"/>
        <v>99.93019607843138</v>
      </c>
    </row>
    <row r="79" spans="1:10" ht="15.75">
      <c r="A79" s="114">
        <v>72</v>
      </c>
      <c r="B79" s="114">
        <v>4231</v>
      </c>
      <c r="C79" s="95" t="s">
        <v>18</v>
      </c>
      <c r="D79" s="150">
        <v>0</v>
      </c>
      <c r="E79" s="90">
        <v>200000</v>
      </c>
      <c r="F79" s="91">
        <v>255000</v>
      </c>
      <c r="G79" s="92">
        <v>255000</v>
      </c>
      <c r="H79" s="93">
        <v>254822</v>
      </c>
      <c r="I79" s="154">
        <v>0</v>
      </c>
      <c r="J79" s="154">
        <f t="shared" si="2"/>
        <v>99.93019607843138</v>
      </c>
    </row>
    <row r="80" spans="1:10" ht="31.5">
      <c r="A80" s="114">
        <v>73</v>
      </c>
      <c r="B80" s="115">
        <v>426</v>
      </c>
      <c r="C80" s="94" t="s">
        <v>19</v>
      </c>
      <c r="D80" s="85">
        <f>D81</f>
        <v>5809</v>
      </c>
      <c r="E80" s="85">
        <f>E81</f>
        <v>50000</v>
      </c>
      <c r="F80" s="124">
        <f>F81</f>
        <v>50000</v>
      </c>
      <c r="G80" s="125">
        <f>G81</f>
        <v>50000</v>
      </c>
      <c r="H80" s="124">
        <f>H81</f>
        <v>14073.75</v>
      </c>
      <c r="I80" s="113">
        <f t="shared" si="5"/>
        <v>242.27491823033222</v>
      </c>
      <c r="J80" s="113">
        <f t="shared" si="2"/>
        <v>28.147499999999997</v>
      </c>
    </row>
    <row r="81" spans="1:10" ht="31.5">
      <c r="A81" s="114">
        <v>74</v>
      </c>
      <c r="B81" s="114">
        <v>4262</v>
      </c>
      <c r="C81" s="95" t="s">
        <v>19</v>
      </c>
      <c r="D81" s="150">
        <v>5809</v>
      </c>
      <c r="E81" s="90">
        <v>50000</v>
      </c>
      <c r="F81" s="91">
        <v>50000</v>
      </c>
      <c r="G81" s="92">
        <v>50000</v>
      </c>
      <c r="H81" s="93">
        <v>14073.75</v>
      </c>
      <c r="I81" s="154">
        <f t="shared" si="5"/>
        <v>242.27491823033222</v>
      </c>
      <c r="J81" s="154">
        <f t="shared" si="2"/>
        <v>28.147499999999997</v>
      </c>
    </row>
    <row r="82" spans="1:10" ht="15.75">
      <c r="A82" s="114">
        <v>75</v>
      </c>
      <c r="B82" s="115">
        <v>45</v>
      </c>
      <c r="C82" s="94" t="s">
        <v>62</v>
      </c>
      <c r="D82" s="176">
        <f>D83+D85+D87+D89</f>
        <v>690372</v>
      </c>
      <c r="E82" s="176">
        <f>E83+E85+E87+E89</f>
        <v>420000</v>
      </c>
      <c r="F82" s="176">
        <f>F83+F85+F87+F89</f>
        <v>454586</v>
      </c>
      <c r="G82" s="177">
        <f>G83+G85+G87+G89</f>
        <v>532000</v>
      </c>
      <c r="H82" s="176">
        <f>H83+H85+H87+H89</f>
        <v>355381.35</v>
      </c>
      <c r="I82" s="113">
        <f t="shared" si="5"/>
        <v>51.47679077366985</v>
      </c>
      <c r="J82" s="113">
        <f t="shared" si="2"/>
        <v>66.80100563909774</v>
      </c>
    </row>
    <row r="83" spans="1:10" ht="31.5">
      <c r="A83" s="114">
        <v>76</v>
      </c>
      <c r="B83" s="115">
        <v>451</v>
      </c>
      <c r="C83" s="94" t="s">
        <v>63</v>
      </c>
      <c r="D83" s="85">
        <f>D84</f>
        <v>250375</v>
      </c>
      <c r="E83" s="85">
        <f>E84</f>
        <v>300000</v>
      </c>
      <c r="F83" s="124">
        <f>F84</f>
        <v>300000</v>
      </c>
      <c r="G83" s="125">
        <f>G84</f>
        <v>300000</v>
      </c>
      <c r="H83" s="124">
        <f>H84</f>
        <v>143506.35</v>
      </c>
      <c r="I83" s="113">
        <f t="shared" si="5"/>
        <v>57.31656515227159</v>
      </c>
      <c r="J83" s="113">
        <f t="shared" si="2"/>
        <v>47.83545</v>
      </c>
    </row>
    <row r="84" spans="1:10" ht="31.5">
      <c r="A84" s="114">
        <v>77</v>
      </c>
      <c r="B84" s="114">
        <v>4511</v>
      </c>
      <c r="C84" s="95" t="s">
        <v>63</v>
      </c>
      <c r="D84" s="150">
        <v>250375</v>
      </c>
      <c r="E84" s="90">
        <v>300000</v>
      </c>
      <c r="F84" s="91">
        <v>300000</v>
      </c>
      <c r="G84" s="92">
        <v>300000</v>
      </c>
      <c r="H84" s="93">
        <v>143506.35</v>
      </c>
      <c r="I84" s="154">
        <f t="shared" si="5"/>
        <v>57.31656515227159</v>
      </c>
      <c r="J84" s="154">
        <f t="shared" si="2"/>
        <v>47.83545</v>
      </c>
    </row>
    <row r="85" spans="1:10" ht="31.5">
      <c r="A85" s="114">
        <v>78</v>
      </c>
      <c r="B85" s="115">
        <v>452</v>
      </c>
      <c r="C85" s="94" t="s">
        <v>20</v>
      </c>
      <c r="D85" s="85">
        <f>D86</f>
        <v>4997</v>
      </c>
      <c r="E85" s="85">
        <f>E86</f>
        <v>20000</v>
      </c>
      <c r="F85" s="124">
        <f>F86</f>
        <v>20000</v>
      </c>
      <c r="G85" s="125">
        <f>G86</f>
        <v>20000</v>
      </c>
      <c r="H85" s="124">
        <f>H86</f>
        <v>0</v>
      </c>
      <c r="I85" s="113">
        <f t="shared" si="5"/>
        <v>0</v>
      </c>
      <c r="J85" s="113">
        <f t="shared" si="2"/>
        <v>0</v>
      </c>
    </row>
    <row r="86" spans="1:10" ht="31.5">
      <c r="A86" s="114">
        <v>79</v>
      </c>
      <c r="B86" s="114">
        <v>4521</v>
      </c>
      <c r="C86" s="95" t="s">
        <v>20</v>
      </c>
      <c r="D86" s="150">
        <v>4997</v>
      </c>
      <c r="E86" s="90">
        <v>20000</v>
      </c>
      <c r="F86" s="91">
        <v>20000</v>
      </c>
      <c r="G86" s="92">
        <v>20000</v>
      </c>
      <c r="H86" s="93">
        <v>0</v>
      </c>
      <c r="I86" s="154">
        <f t="shared" si="5"/>
        <v>0</v>
      </c>
      <c r="J86" s="154">
        <f t="shared" si="2"/>
        <v>0</v>
      </c>
    </row>
    <row r="87" spans="1:10" ht="31.5">
      <c r="A87" s="114">
        <v>80</v>
      </c>
      <c r="B87" s="115">
        <v>453</v>
      </c>
      <c r="C87" s="94" t="s">
        <v>64</v>
      </c>
      <c r="D87" s="85">
        <f>D88</f>
        <v>187500</v>
      </c>
      <c r="E87" s="85">
        <f>E88</f>
        <v>50000</v>
      </c>
      <c r="F87" s="124">
        <f>F88</f>
        <v>0</v>
      </c>
      <c r="G87" s="125">
        <f>G88</f>
        <v>0</v>
      </c>
      <c r="H87" s="124">
        <f>H88</f>
        <v>0</v>
      </c>
      <c r="I87" s="113">
        <f t="shared" si="5"/>
        <v>0</v>
      </c>
      <c r="J87" s="113">
        <v>0</v>
      </c>
    </row>
    <row r="88" spans="1:10" ht="31.5">
      <c r="A88" s="114">
        <v>81</v>
      </c>
      <c r="B88" s="114">
        <v>4531</v>
      </c>
      <c r="C88" s="95" t="s">
        <v>64</v>
      </c>
      <c r="D88" s="150">
        <v>187500</v>
      </c>
      <c r="E88" s="90">
        <f>E89</f>
        <v>50000</v>
      </c>
      <c r="F88" s="91">
        <v>0</v>
      </c>
      <c r="G88" s="92">
        <v>0</v>
      </c>
      <c r="H88" s="93">
        <v>0</v>
      </c>
      <c r="I88" s="154">
        <f t="shared" si="5"/>
        <v>0</v>
      </c>
      <c r="J88" s="154">
        <v>0</v>
      </c>
    </row>
    <row r="89" spans="1:10" ht="31.5">
      <c r="A89" s="114">
        <v>82</v>
      </c>
      <c r="B89" s="115">
        <v>454</v>
      </c>
      <c r="C89" s="94" t="s">
        <v>65</v>
      </c>
      <c r="D89" s="85">
        <f>D90</f>
        <v>247500</v>
      </c>
      <c r="E89" s="85">
        <f>E90</f>
        <v>50000</v>
      </c>
      <c r="F89" s="124">
        <f>F90</f>
        <v>134586</v>
      </c>
      <c r="G89" s="125">
        <f>G90</f>
        <v>212000</v>
      </c>
      <c r="H89" s="124">
        <f>H90</f>
        <v>211875</v>
      </c>
      <c r="I89" s="113">
        <f t="shared" si="5"/>
        <v>85.60606060606061</v>
      </c>
      <c r="J89" s="113">
        <f t="shared" si="2"/>
        <v>99.94103773584906</v>
      </c>
    </row>
    <row r="90" spans="1:10" ht="31.5">
      <c r="A90" s="114">
        <v>83</v>
      </c>
      <c r="B90" s="114">
        <v>4541</v>
      </c>
      <c r="C90" s="95" t="s">
        <v>65</v>
      </c>
      <c r="D90" s="150">
        <v>247500</v>
      </c>
      <c r="E90" s="90">
        <v>50000</v>
      </c>
      <c r="F90" s="91">
        <v>134586</v>
      </c>
      <c r="G90" s="92">
        <v>212000</v>
      </c>
      <c r="H90" s="93">
        <v>211875</v>
      </c>
      <c r="I90" s="154">
        <f t="shared" si="5"/>
        <v>85.60606060606061</v>
      </c>
      <c r="J90" s="154">
        <f t="shared" si="2"/>
        <v>99.94103773584906</v>
      </c>
    </row>
    <row r="91" spans="1:10" ht="31.5">
      <c r="A91" s="163">
        <v>84</v>
      </c>
      <c r="B91" s="120">
        <v>5</v>
      </c>
      <c r="C91" s="121" t="s">
        <v>208</v>
      </c>
      <c r="D91" s="127">
        <f>D92</f>
        <v>598678</v>
      </c>
      <c r="E91" s="127">
        <f>E92</f>
        <v>50000</v>
      </c>
      <c r="F91" s="122">
        <f aca="true" t="shared" si="6" ref="F91:H93">F92</f>
        <v>50000</v>
      </c>
      <c r="G91" s="123">
        <f t="shared" si="6"/>
        <v>50000</v>
      </c>
      <c r="H91" s="122">
        <f t="shared" si="6"/>
        <v>32602.68</v>
      </c>
      <c r="I91" s="112">
        <f t="shared" si="5"/>
        <v>5.445778866101644</v>
      </c>
      <c r="J91" s="112">
        <f t="shared" si="2"/>
        <v>65.20536</v>
      </c>
    </row>
    <row r="92" spans="1:10" ht="31.5">
      <c r="A92" s="114">
        <v>85</v>
      </c>
      <c r="B92" s="115">
        <v>54</v>
      </c>
      <c r="C92" s="94" t="s">
        <v>208</v>
      </c>
      <c r="D92" s="85">
        <f>D93</f>
        <v>598678</v>
      </c>
      <c r="E92" s="85">
        <f>E93</f>
        <v>50000</v>
      </c>
      <c r="F92" s="124">
        <f t="shared" si="6"/>
        <v>50000</v>
      </c>
      <c r="G92" s="125">
        <f t="shared" si="6"/>
        <v>50000</v>
      </c>
      <c r="H92" s="124">
        <f t="shared" si="6"/>
        <v>32602.68</v>
      </c>
      <c r="I92" s="113">
        <f t="shared" si="5"/>
        <v>5.445778866101644</v>
      </c>
      <c r="J92" s="113">
        <f t="shared" si="2"/>
        <v>65.20536</v>
      </c>
    </row>
    <row r="93" spans="1:10" ht="31.5">
      <c r="A93" s="114">
        <v>86</v>
      </c>
      <c r="B93" s="115">
        <v>544</v>
      </c>
      <c r="C93" s="94" t="s">
        <v>208</v>
      </c>
      <c r="D93" s="85">
        <f>D94+D95</f>
        <v>598678</v>
      </c>
      <c r="E93" s="85">
        <f>E94</f>
        <v>50000</v>
      </c>
      <c r="F93" s="124">
        <f t="shared" si="6"/>
        <v>50000</v>
      </c>
      <c r="G93" s="125">
        <f t="shared" si="6"/>
        <v>50000</v>
      </c>
      <c r="H93" s="124">
        <f t="shared" si="6"/>
        <v>32602.68</v>
      </c>
      <c r="I93" s="113">
        <f t="shared" si="5"/>
        <v>5.445778866101644</v>
      </c>
      <c r="J93" s="113">
        <f t="shared" si="2"/>
        <v>65.20536</v>
      </c>
    </row>
    <row r="94" spans="1:10" ht="47.25">
      <c r="A94" s="114">
        <v>87</v>
      </c>
      <c r="B94" s="114">
        <v>5443</v>
      </c>
      <c r="C94" s="95" t="s">
        <v>243</v>
      </c>
      <c r="D94" s="150">
        <v>38678</v>
      </c>
      <c r="E94" s="90">
        <v>50000</v>
      </c>
      <c r="F94" s="91">
        <v>50000</v>
      </c>
      <c r="G94" s="92">
        <v>50000</v>
      </c>
      <c r="H94" s="93">
        <v>32602.68</v>
      </c>
      <c r="I94" s="154">
        <f t="shared" si="5"/>
        <v>84.29256941930814</v>
      </c>
      <c r="J94" s="154">
        <f t="shared" si="2"/>
        <v>65.20536</v>
      </c>
    </row>
    <row r="95" spans="1:10" ht="31.5">
      <c r="A95" s="126">
        <v>88</v>
      </c>
      <c r="B95" s="114">
        <v>5472</v>
      </c>
      <c r="C95" s="95" t="s">
        <v>242</v>
      </c>
      <c r="D95" s="150">
        <v>560000</v>
      </c>
      <c r="E95" s="90">
        <v>0</v>
      </c>
      <c r="F95" s="91">
        <v>0</v>
      </c>
      <c r="G95" s="161">
        <v>0</v>
      </c>
      <c r="H95" s="153">
        <v>0</v>
      </c>
      <c r="I95" s="154">
        <f t="shared" si="5"/>
        <v>0</v>
      </c>
      <c r="J95" s="154">
        <v>0</v>
      </c>
    </row>
    <row r="96" spans="1:10" ht="15.75">
      <c r="A96" s="126">
        <v>89</v>
      </c>
      <c r="B96" s="164">
        <v>92</v>
      </c>
      <c r="C96" s="98" t="s">
        <v>66</v>
      </c>
      <c r="D96" s="85">
        <f>D97</f>
        <v>0</v>
      </c>
      <c r="E96" s="85">
        <f>E97</f>
        <v>27000000</v>
      </c>
      <c r="F96" s="99">
        <f>F97</f>
        <v>27000000</v>
      </c>
      <c r="G96" s="100">
        <f>G97</f>
        <v>27000000</v>
      </c>
      <c r="H96" s="99">
        <f>H97</f>
        <v>0</v>
      </c>
      <c r="I96" s="113">
        <v>0</v>
      </c>
      <c r="J96" s="113">
        <f t="shared" si="2"/>
        <v>0</v>
      </c>
    </row>
    <row r="97" spans="1:10" ht="15.75">
      <c r="A97" s="126">
        <v>90</v>
      </c>
      <c r="B97" s="126">
        <v>922</v>
      </c>
      <c r="C97" s="116" t="s">
        <v>66</v>
      </c>
      <c r="D97" s="152">
        <v>0</v>
      </c>
      <c r="E97" s="90">
        <v>27000000</v>
      </c>
      <c r="F97" s="91">
        <v>27000000</v>
      </c>
      <c r="G97" s="92">
        <v>27000000</v>
      </c>
      <c r="H97" s="93">
        <v>0</v>
      </c>
      <c r="I97" s="154">
        <v>0</v>
      </c>
      <c r="J97" s="154">
        <f t="shared" si="2"/>
        <v>0</v>
      </c>
    </row>
    <row r="98" spans="1:10" ht="15.75">
      <c r="A98" s="237" t="s">
        <v>69</v>
      </c>
      <c r="B98" s="238"/>
      <c r="C98" s="239"/>
      <c r="D98" s="110">
        <f>D8+D65+D91+D96</f>
        <v>127235864</v>
      </c>
      <c r="E98" s="110">
        <v>158569705</v>
      </c>
      <c r="F98" s="110">
        <f>F8+F65+F91+F96</f>
        <v>162561591</v>
      </c>
      <c r="G98" s="111">
        <f>G8+G65+G91+G96</f>
        <v>162261591</v>
      </c>
      <c r="H98" s="110">
        <f>H8+H65+H91+H96</f>
        <v>129778460.47000001</v>
      </c>
      <c r="I98" s="112">
        <f t="shared" si="5"/>
        <v>101.99833316650407</v>
      </c>
      <c r="J98" s="112">
        <f>H98/G98*100</f>
        <v>79.98101070634763</v>
      </c>
    </row>
  </sheetData>
  <sheetProtection/>
  <mergeCells count="15">
    <mergeCell ref="A98:C98"/>
    <mergeCell ref="H5:H6"/>
    <mergeCell ref="J5:J6"/>
    <mergeCell ref="D5:D6"/>
    <mergeCell ref="I5:I6"/>
    <mergeCell ref="A3:J3"/>
    <mergeCell ref="A1:J1"/>
    <mergeCell ref="A2:J2"/>
    <mergeCell ref="A4:J4"/>
    <mergeCell ref="A5:A6"/>
    <mergeCell ref="B5:B6"/>
    <mergeCell ref="C5:C6"/>
    <mergeCell ref="E5:E6"/>
    <mergeCell ref="F5:F6"/>
    <mergeCell ref="G5:G6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9"/>
  <sheetViews>
    <sheetView zoomScalePageLayoutView="0" workbookViewId="0" topLeftCell="A1">
      <selection activeCell="O23" sqref="O23"/>
    </sheetView>
  </sheetViews>
  <sheetFormatPr defaultColWidth="9.140625" defaultRowHeight="12.75"/>
  <cols>
    <col min="1" max="1" width="10.7109375" style="25" customWidth="1"/>
    <col min="2" max="2" width="14.7109375" style="25" customWidth="1"/>
    <col min="3" max="3" width="45.7109375" style="25" customWidth="1"/>
    <col min="4" max="6" width="14.7109375" style="25" customWidth="1"/>
  </cols>
  <sheetData>
    <row r="1" spans="1:4" ht="15">
      <c r="A1" s="243" t="s">
        <v>70</v>
      </c>
      <c r="B1" s="243"/>
      <c r="C1" s="243"/>
      <c r="D1" s="243"/>
    </row>
    <row r="2" spans="1:4" ht="15">
      <c r="A2" s="243"/>
      <c r="B2" s="243"/>
      <c r="C2" s="243"/>
      <c r="D2" s="243"/>
    </row>
    <row r="3" spans="1:6" ht="18.75">
      <c r="A3" s="244" t="s">
        <v>174</v>
      </c>
      <c r="B3" s="244"/>
      <c r="C3" s="244"/>
      <c r="D3" s="244"/>
      <c r="E3" s="244"/>
      <c r="F3" s="244"/>
    </row>
    <row r="4" spans="1:6" ht="18.75">
      <c r="A4" s="29"/>
      <c r="B4" s="29"/>
      <c r="C4" s="30" t="s">
        <v>210</v>
      </c>
      <c r="D4" s="29"/>
      <c r="E4" s="31"/>
      <c r="F4" s="31"/>
    </row>
    <row r="5" spans="1:4" ht="12.75">
      <c r="A5" s="245"/>
      <c r="B5" s="245"/>
      <c r="C5" s="245"/>
      <c r="D5" s="245"/>
    </row>
    <row r="6" spans="1:6" ht="15" customHeight="1">
      <c r="A6" s="79"/>
      <c r="B6" s="79" t="s">
        <v>71</v>
      </c>
      <c r="C6" s="79"/>
      <c r="D6" s="246" t="s">
        <v>213</v>
      </c>
      <c r="E6" s="246" t="s">
        <v>212</v>
      </c>
      <c r="F6" s="246" t="s">
        <v>75</v>
      </c>
    </row>
    <row r="7" spans="1:6" ht="30" customHeight="1">
      <c r="A7" s="79" t="s">
        <v>72</v>
      </c>
      <c r="B7" s="79" t="s">
        <v>73</v>
      </c>
      <c r="C7" s="79" t="s">
        <v>74</v>
      </c>
      <c r="D7" s="246"/>
      <c r="E7" s="246"/>
      <c r="F7" s="246"/>
    </row>
    <row r="8" spans="1:6" ht="30">
      <c r="A8" s="40" t="s">
        <v>76</v>
      </c>
      <c r="B8" s="41" t="s">
        <v>77</v>
      </c>
      <c r="C8" s="40" t="s">
        <v>70</v>
      </c>
      <c r="D8" s="42">
        <v>162261591</v>
      </c>
      <c r="E8" s="42">
        <v>129778460.47</v>
      </c>
      <c r="F8" s="42">
        <f>E8/D8*100</f>
        <v>79.98101070634763</v>
      </c>
    </row>
    <row r="9" spans="1:6" ht="15">
      <c r="A9" s="43" t="s">
        <v>78</v>
      </c>
      <c r="B9" s="44" t="s">
        <v>79</v>
      </c>
      <c r="C9" s="43" t="s">
        <v>80</v>
      </c>
      <c r="D9" s="45"/>
      <c r="E9" s="45"/>
      <c r="F9" s="45"/>
    </row>
    <row r="10" spans="1:6" ht="30">
      <c r="A10" s="60" t="s">
        <v>81</v>
      </c>
      <c r="B10" s="59" t="s">
        <v>82</v>
      </c>
      <c r="C10" s="60" t="s">
        <v>250</v>
      </c>
      <c r="D10" s="58">
        <v>950000</v>
      </c>
      <c r="E10" s="58">
        <v>950000</v>
      </c>
      <c r="F10" s="58">
        <v>100</v>
      </c>
    </row>
    <row r="11" spans="1:6" ht="15">
      <c r="A11" s="49" t="s">
        <v>83</v>
      </c>
      <c r="B11" s="50" t="s">
        <v>85</v>
      </c>
      <c r="C11" s="49" t="s">
        <v>214</v>
      </c>
      <c r="D11" s="51">
        <v>350000</v>
      </c>
      <c r="E11" s="51">
        <v>350000</v>
      </c>
      <c r="F11" s="51">
        <v>100</v>
      </c>
    </row>
    <row r="12" spans="1:6" ht="15">
      <c r="A12" s="52"/>
      <c r="B12" s="53">
        <v>3</v>
      </c>
      <c r="C12" s="52" t="s">
        <v>86</v>
      </c>
      <c r="D12" s="54">
        <f>D13</f>
        <v>350000</v>
      </c>
      <c r="E12" s="54">
        <v>350000</v>
      </c>
      <c r="F12" s="54">
        <f>E12/D12*100</f>
        <v>100</v>
      </c>
    </row>
    <row r="13" spans="1:6" ht="15">
      <c r="A13" s="52"/>
      <c r="B13" s="53">
        <v>32</v>
      </c>
      <c r="C13" s="52" t="s">
        <v>87</v>
      </c>
      <c r="D13" s="54">
        <f>D14</f>
        <v>350000</v>
      </c>
      <c r="E13" s="54">
        <v>350000</v>
      </c>
      <c r="F13" s="54">
        <f>E13/D13*100</f>
        <v>100</v>
      </c>
    </row>
    <row r="14" spans="1:6" ht="15">
      <c r="A14" s="52"/>
      <c r="B14" s="53">
        <v>322</v>
      </c>
      <c r="C14" s="52" t="s">
        <v>87</v>
      </c>
      <c r="D14" s="54">
        <v>350000</v>
      </c>
      <c r="E14" s="54">
        <v>350000</v>
      </c>
      <c r="F14" s="54">
        <f>E14/D14*100</f>
        <v>100</v>
      </c>
    </row>
    <row r="15" spans="1:6" ht="15">
      <c r="A15" s="55"/>
      <c r="B15" s="56">
        <v>3221</v>
      </c>
      <c r="C15" s="55" t="s">
        <v>88</v>
      </c>
      <c r="D15" s="57">
        <v>150000</v>
      </c>
      <c r="E15" s="57">
        <v>150000</v>
      </c>
      <c r="F15" s="54">
        <f>E15/D15*100</f>
        <v>100</v>
      </c>
    </row>
    <row r="16" spans="1:6" ht="15">
      <c r="A16" s="52"/>
      <c r="B16" s="56">
        <v>3222</v>
      </c>
      <c r="C16" s="55" t="s">
        <v>89</v>
      </c>
      <c r="D16" s="57">
        <v>200000</v>
      </c>
      <c r="E16" s="57">
        <v>200000</v>
      </c>
      <c r="F16" s="54">
        <f>E16/D16*100</f>
        <v>100</v>
      </c>
    </row>
    <row r="17" spans="1:6" ht="15">
      <c r="A17" s="49" t="s">
        <v>83</v>
      </c>
      <c r="B17" s="50" t="s">
        <v>101</v>
      </c>
      <c r="C17" s="49" t="s">
        <v>100</v>
      </c>
      <c r="D17" s="51">
        <v>600000</v>
      </c>
      <c r="E17" s="51">
        <v>600000</v>
      </c>
      <c r="F17" s="51">
        <v>100</v>
      </c>
    </row>
    <row r="18" spans="1:6" ht="15">
      <c r="A18" s="52"/>
      <c r="B18" s="53">
        <v>3</v>
      </c>
      <c r="C18" s="52" t="s">
        <v>86</v>
      </c>
      <c r="D18" s="54">
        <f>D19</f>
        <v>600000</v>
      </c>
      <c r="E18" s="54">
        <f>E19</f>
        <v>600000</v>
      </c>
      <c r="F18" s="54">
        <f>E18/D18*100</f>
        <v>100</v>
      </c>
    </row>
    <row r="19" spans="1:6" ht="15">
      <c r="A19" s="52"/>
      <c r="B19" s="53">
        <v>32</v>
      </c>
      <c r="C19" s="52" t="s">
        <v>87</v>
      </c>
      <c r="D19" s="54">
        <f>D20</f>
        <v>600000</v>
      </c>
      <c r="E19" s="54">
        <f>E20</f>
        <v>600000</v>
      </c>
      <c r="F19" s="54">
        <f>E19/D19*100</f>
        <v>100</v>
      </c>
    </row>
    <row r="20" spans="1:6" ht="15">
      <c r="A20" s="52"/>
      <c r="B20" s="53">
        <v>322</v>
      </c>
      <c r="C20" s="52" t="s">
        <v>87</v>
      </c>
      <c r="D20" s="54">
        <v>600000</v>
      </c>
      <c r="E20" s="54">
        <v>600000</v>
      </c>
      <c r="F20" s="54">
        <f>E20/D20*100</f>
        <v>100</v>
      </c>
    </row>
    <row r="21" spans="1:6" ht="15">
      <c r="A21" s="55"/>
      <c r="B21" s="56">
        <v>3221</v>
      </c>
      <c r="C21" s="55" t="s">
        <v>88</v>
      </c>
      <c r="D21" s="57">
        <v>150000</v>
      </c>
      <c r="E21" s="57">
        <v>152760.34</v>
      </c>
      <c r="F21" s="54">
        <f>E21/D21*100</f>
        <v>101.84022666666665</v>
      </c>
    </row>
    <row r="22" spans="1:6" ht="15">
      <c r="A22" s="52"/>
      <c r="B22" s="56">
        <v>3222</v>
      </c>
      <c r="C22" s="55" t="s">
        <v>89</v>
      </c>
      <c r="D22" s="57">
        <v>450000</v>
      </c>
      <c r="E22" s="57">
        <v>447239.66</v>
      </c>
      <c r="F22" s="54">
        <f>E22/D22*100</f>
        <v>99.3865911111111</v>
      </c>
    </row>
    <row r="23" spans="1:6" ht="30">
      <c r="A23" s="46" t="s">
        <v>81</v>
      </c>
      <c r="B23" s="47" t="s">
        <v>90</v>
      </c>
      <c r="C23" s="46" t="s">
        <v>91</v>
      </c>
      <c r="D23" s="58">
        <f>D24</f>
        <v>200000</v>
      </c>
      <c r="E23" s="58">
        <v>200000</v>
      </c>
      <c r="F23" s="58">
        <v>100</v>
      </c>
    </row>
    <row r="24" spans="1:6" ht="15">
      <c r="A24" s="49" t="s">
        <v>83</v>
      </c>
      <c r="B24" s="50" t="s">
        <v>85</v>
      </c>
      <c r="C24" s="49" t="s">
        <v>84</v>
      </c>
      <c r="D24" s="51">
        <v>200000</v>
      </c>
      <c r="E24" s="51">
        <v>200000</v>
      </c>
      <c r="F24" s="51">
        <v>100</v>
      </c>
    </row>
    <row r="25" spans="1:6" ht="15">
      <c r="A25" s="52"/>
      <c r="B25" s="53">
        <v>3</v>
      </c>
      <c r="C25" s="52" t="s">
        <v>86</v>
      </c>
      <c r="D25" s="54">
        <f>D26</f>
        <v>200000</v>
      </c>
      <c r="E25" s="54">
        <v>200000</v>
      </c>
      <c r="F25" s="54">
        <f aca="true" t="shared" si="0" ref="F25:F30">E25/D25*100</f>
        <v>100</v>
      </c>
    </row>
    <row r="26" spans="1:6" ht="15">
      <c r="A26" s="52"/>
      <c r="B26" s="53">
        <v>31</v>
      </c>
      <c r="C26" s="52" t="s">
        <v>92</v>
      </c>
      <c r="D26" s="54">
        <f>D27+D29</f>
        <v>200000</v>
      </c>
      <c r="E26" s="54">
        <v>200000</v>
      </c>
      <c r="F26" s="54">
        <f t="shared" si="0"/>
        <v>100</v>
      </c>
    </row>
    <row r="27" spans="1:6" ht="15">
      <c r="A27" s="52"/>
      <c r="B27" s="53">
        <v>311</v>
      </c>
      <c r="C27" s="52" t="s">
        <v>93</v>
      </c>
      <c r="D27" s="54">
        <f>D28</f>
        <v>171674</v>
      </c>
      <c r="E27" s="54">
        <v>171674</v>
      </c>
      <c r="F27" s="54">
        <f t="shared" si="0"/>
        <v>100</v>
      </c>
    </row>
    <row r="28" spans="1:6" ht="15">
      <c r="A28" s="55"/>
      <c r="B28" s="56">
        <v>3111</v>
      </c>
      <c r="C28" s="55" t="s">
        <v>94</v>
      </c>
      <c r="D28" s="57">
        <v>171674</v>
      </c>
      <c r="E28" s="57">
        <v>171674</v>
      </c>
      <c r="F28" s="54">
        <f t="shared" si="0"/>
        <v>100</v>
      </c>
    </row>
    <row r="29" spans="1:6" ht="15">
      <c r="A29" s="52"/>
      <c r="B29" s="53">
        <v>313</v>
      </c>
      <c r="C29" s="52" t="s">
        <v>95</v>
      </c>
      <c r="D29" s="54">
        <f>D30</f>
        <v>28326</v>
      </c>
      <c r="E29" s="54">
        <v>28326</v>
      </c>
      <c r="F29" s="54">
        <f t="shared" si="0"/>
        <v>100</v>
      </c>
    </row>
    <row r="30" spans="1:6" ht="15">
      <c r="A30" s="55"/>
      <c r="B30" s="56">
        <v>3132</v>
      </c>
      <c r="C30" s="55" t="s">
        <v>96</v>
      </c>
      <c r="D30" s="57">
        <v>28326</v>
      </c>
      <c r="E30" s="57">
        <v>28326</v>
      </c>
      <c r="F30" s="54">
        <f t="shared" si="0"/>
        <v>100</v>
      </c>
    </row>
    <row r="31" spans="1:6" ht="15">
      <c r="A31" s="43" t="s">
        <v>78</v>
      </c>
      <c r="B31" s="44" t="s">
        <v>97</v>
      </c>
      <c r="C31" s="43" t="s">
        <v>98</v>
      </c>
      <c r="D31" s="45"/>
      <c r="E31" s="45"/>
      <c r="F31" s="45"/>
    </row>
    <row r="32" spans="1:6" ht="15">
      <c r="A32" s="46" t="s">
        <v>81</v>
      </c>
      <c r="B32" s="47" t="s">
        <v>82</v>
      </c>
      <c r="C32" s="46" t="s">
        <v>99</v>
      </c>
      <c r="D32" s="48">
        <f>D33</f>
        <v>814000</v>
      </c>
      <c r="E32" s="48">
        <v>814000</v>
      </c>
      <c r="F32" s="48">
        <v>100</v>
      </c>
    </row>
    <row r="33" spans="1:6" ht="15">
      <c r="A33" s="49" t="s">
        <v>83</v>
      </c>
      <c r="B33" s="50" t="s">
        <v>101</v>
      </c>
      <c r="C33" s="49" t="s">
        <v>100</v>
      </c>
      <c r="D33" s="51">
        <f>D34</f>
        <v>814000</v>
      </c>
      <c r="E33" s="51">
        <v>814000</v>
      </c>
      <c r="F33" s="51">
        <v>100</v>
      </c>
    </row>
    <row r="34" spans="1:6" ht="15">
      <c r="A34" s="52"/>
      <c r="B34" s="53">
        <v>3</v>
      </c>
      <c r="C34" s="52" t="s">
        <v>86</v>
      </c>
      <c r="D34" s="54">
        <v>814000</v>
      </c>
      <c r="E34" s="54">
        <v>814000</v>
      </c>
      <c r="F34" s="54">
        <f>E34/D34*100</f>
        <v>100</v>
      </c>
    </row>
    <row r="35" spans="1:6" ht="15">
      <c r="A35" s="52"/>
      <c r="B35" s="53">
        <v>32</v>
      </c>
      <c r="C35" s="52" t="s">
        <v>87</v>
      </c>
      <c r="D35" s="54">
        <v>814000</v>
      </c>
      <c r="E35" s="54">
        <v>814000</v>
      </c>
      <c r="F35" s="54">
        <f>E35/D35*100</f>
        <v>100</v>
      </c>
    </row>
    <row r="36" spans="1:6" ht="15">
      <c r="A36" s="52"/>
      <c r="B36" s="53">
        <v>323</v>
      </c>
      <c r="C36" s="52" t="s">
        <v>10</v>
      </c>
      <c r="D36" s="54">
        <v>814000</v>
      </c>
      <c r="E36" s="54">
        <v>814000</v>
      </c>
      <c r="F36" s="54">
        <v>100</v>
      </c>
    </row>
    <row r="37" spans="1:6" ht="15">
      <c r="A37" s="52"/>
      <c r="B37" s="56">
        <v>3232</v>
      </c>
      <c r="C37" s="55" t="s">
        <v>102</v>
      </c>
      <c r="D37" s="57">
        <v>340000</v>
      </c>
      <c r="E37" s="57">
        <v>340000</v>
      </c>
      <c r="F37" s="57">
        <v>100</v>
      </c>
    </row>
    <row r="38" spans="1:6" ht="15">
      <c r="A38" s="52"/>
      <c r="B38" s="56">
        <v>3238</v>
      </c>
      <c r="C38" s="55" t="s">
        <v>50</v>
      </c>
      <c r="D38" s="57">
        <v>474000</v>
      </c>
      <c r="E38" s="57">
        <v>474000</v>
      </c>
      <c r="F38" s="57">
        <v>100</v>
      </c>
    </row>
    <row r="39" spans="1:6" ht="15">
      <c r="A39" s="46" t="s">
        <v>81</v>
      </c>
      <c r="B39" s="47" t="s">
        <v>103</v>
      </c>
      <c r="C39" s="46" t="s">
        <v>166</v>
      </c>
      <c r="D39" s="48">
        <v>425500</v>
      </c>
      <c r="E39" s="48">
        <v>376731.67</v>
      </c>
      <c r="F39" s="48">
        <v>94.18</v>
      </c>
    </row>
    <row r="40" spans="1:6" ht="15">
      <c r="A40" s="49" t="s">
        <v>83</v>
      </c>
      <c r="B40" s="50" t="s">
        <v>101</v>
      </c>
      <c r="C40" s="49" t="s">
        <v>100</v>
      </c>
      <c r="D40" s="51">
        <v>425500</v>
      </c>
      <c r="E40" s="51">
        <v>376731.67</v>
      </c>
      <c r="F40" s="51">
        <v>94.18</v>
      </c>
    </row>
    <row r="41" spans="1:6" ht="15">
      <c r="A41" s="52"/>
      <c r="B41" s="53">
        <v>3</v>
      </c>
      <c r="C41" s="52" t="s">
        <v>86</v>
      </c>
      <c r="D41" s="54">
        <v>425500</v>
      </c>
      <c r="E41" s="54">
        <v>376731.67</v>
      </c>
      <c r="F41" s="54">
        <f aca="true" t="shared" si="1" ref="F41:F48">E41/D41*100</f>
        <v>88.53858284371327</v>
      </c>
    </row>
    <row r="42" spans="1:6" ht="15">
      <c r="A42" s="52"/>
      <c r="B42" s="53">
        <v>32</v>
      </c>
      <c r="C42" s="52" t="s">
        <v>104</v>
      </c>
      <c r="D42" s="54">
        <v>425500</v>
      </c>
      <c r="E42" s="54">
        <v>376731.67</v>
      </c>
      <c r="F42" s="54">
        <f t="shared" si="1"/>
        <v>88.53858284371327</v>
      </c>
    </row>
    <row r="43" spans="1:6" ht="15">
      <c r="A43" s="52"/>
      <c r="B43" s="53">
        <v>322</v>
      </c>
      <c r="C43" s="52" t="s">
        <v>9</v>
      </c>
      <c r="D43" s="54">
        <v>350500</v>
      </c>
      <c r="E43" s="54">
        <v>317630.62</v>
      </c>
      <c r="F43" s="54">
        <f t="shared" si="1"/>
        <v>90.6221455064194</v>
      </c>
    </row>
    <row r="44" spans="1:6" ht="15">
      <c r="A44" s="52"/>
      <c r="B44" s="56">
        <v>3221</v>
      </c>
      <c r="C44" s="55" t="s">
        <v>105</v>
      </c>
      <c r="D44" s="57">
        <v>10500</v>
      </c>
      <c r="E44" s="54">
        <v>10132.85</v>
      </c>
      <c r="F44" s="54">
        <f t="shared" si="1"/>
        <v>96.50333333333334</v>
      </c>
    </row>
    <row r="45" spans="1:6" ht="15">
      <c r="A45" s="55"/>
      <c r="B45" s="56">
        <v>3222</v>
      </c>
      <c r="C45" s="55" t="s">
        <v>39</v>
      </c>
      <c r="D45" s="57">
        <v>255000</v>
      </c>
      <c r="E45" s="57">
        <v>223349.37</v>
      </c>
      <c r="F45" s="57">
        <f t="shared" si="1"/>
        <v>87.5879882352941</v>
      </c>
    </row>
    <row r="46" spans="1:6" ht="15">
      <c r="A46" s="55"/>
      <c r="B46" s="56">
        <v>3223</v>
      </c>
      <c r="C46" s="55" t="s">
        <v>40</v>
      </c>
      <c r="D46" s="57">
        <v>85000</v>
      </c>
      <c r="E46" s="57">
        <v>84148.4</v>
      </c>
      <c r="F46" s="57">
        <f t="shared" si="1"/>
        <v>98.99811764705882</v>
      </c>
    </row>
    <row r="47" spans="1:6" ht="15">
      <c r="A47" s="52"/>
      <c r="B47" s="53">
        <v>323</v>
      </c>
      <c r="C47" s="52" t="s">
        <v>10</v>
      </c>
      <c r="D47" s="54">
        <f>D48</f>
        <v>75000</v>
      </c>
      <c r="E47" s="54">
        <v>59101.05</v>
      </c>
      <c r="F47" s="54">
        <f t="shared" si="1"/>
        <v>78.8014</v>
      </c>
    </row>
    <row r="48" spans="1:6" ht="15">
      <c r="A48" s="52"/>
      <c r="B48" s="56">
        <v>3234</v>
      </c>
      <c r="C48" s="55" t="s">
        <v>46</v>
      </c>
      <c r="D48" s="57">
        <v>75000</v>
      </c>
      <c r="E48" s="57">
        <v>59101.05</v>
      </c>
      <c r="F48" s="57">
        <f t="shared" si="1"/>
        <v>78.8014</v>
      </c>
    </row>
    <row r="49" spans="1:6" ht="30">
      <c r="A49" s="46" t="s">
        <v>106</v>
      </c>
      <c r="B49" s="59" t="s">
        <v>103</v>
      </c>
      <c r="C49" s="60" t="s">
        <v>107</v>
      </c>
      <c r="D49" s="58">
        <f>D50</f>
        <v>1774705</v>
      </c>
      <c r="E49" s="58">
        <v>1774705</v>
      </c>
      <c r="F49" s="58">
        <v>100</v>
      </c>
    </row>
    <row r="50" spans="1:6" ht="15">
      <c r="A50" s="49" t="s">
        <v>83</v>
      </c>
      <c r="B50" s="50" t="s">
        <v>101</v>
      </c>
      <c r="C50" s="49" t="s">
        <v>108</v>
      </c>
      <c r="D50" s="51">
        <f>D51</f>
        <v>1774705</v>
      </c>
      <c r="E50" s="51">
        <v>1774705</v>
      </c>
      <c r="F50" s="51">
        <v>100</v>
      </c>
    </row>
    <row r="51" spans="1:6" ht="15">
      <c r="A51" s="52"/>
      <c r="B51" s="53">
        <v>4</v>
      </c>
      <c r="C51" s="52" t="s">
        <v>109</v>
      </c>
      <c r="D51" s="54">
        <f>D52</f>
        <v>1774705</v>
      </c>
      <c r="E51" s="54">
        <v>1774705</v>
      </c>
      <c r="F51" s="54">
        <v>100</v>
      </c>
    </row>
    <row r="52" spans="1:6" ht="30">
      <c r="A52" s="52"/>
      <c r="B52" s="74">
        <v>42</v>
      </c>
      <c r="C52" s="75" t="s">
        <v>110</v>
      </c>
      <c r="D52" s="66">
        <f>D53</f>
        <v>1774705</v>
      </c>
      <c r="E52" s="66">
        <v>1774705</v>
      </c>
      <c r="F52" s="66">
        <v>100</v>
      </c>
    </row>
    <row r="53" spans="1:6" ht="15">
      <c r="A53" s="52"/>
      <c r="B53" s="53">
        <v>422</v>
      </c>
      <c r="C53" s="52" t="s">
        <v>13</v>
      </c>
      <c r="D53" s="54">
        <f>D54+D55</f>
        <v>1774705</v>
      </c>
      <c r="E53" s="54">
        <v>1774705</v>
      </c>
      <c r="F53" s="54">
        <v>100</v>
      </c>
    </row>
    <row r="54" spans="1:6" ht="15">
      <c r="A54" s="52"/>
      <c r="B54" s="56">
        <v>4223</v>
      </c>
      <c r="C54" s="55" t="s">
        <v>57</v>
      </c>
      <c r="D54" s="57">
        <v>274705</v>
      </c>
      <c r="E54" s="54">
        <v>274705</v>
      </c>
      <c r="F54" s="54">
        <v>100</v>
      </c>
    </row>
    <row r="55" spans="1:6" ht="15">
      <c r="A55" s="55"/>
      <c r="B55" s="56">
        <v>4224</v>
      </c>
      <c r="C55" s="55" t="s">
        <v>58</v>
      </c>
      <c r="D55" s="57">
        <v>1500000</v>
      </c>
      <c r="E55" s="57">
        <v>1500000</v>
      </c>
      <c r="F55" s="57">
        <v>100</v>
      </c>
    </row>
    <row r="56" spans="1:6" ht="15">
      <c r="A56" s="46"/>
      <c r="B56" s="47"/>
      <c r="C56" s="46" t="s">
        <v>111</v>
      </c>
      <c r="D56" s="48">
        <v>4114840</v>
      </c>
      <c r="E56" s="48">
        <v>0</v>
      </c>
      <c r="F56" s="48">
        <v>0</v>
      </c>
    </row>
    <row r="57" spans="1:6" ht="15">
      <c r="A57" s="49" t="s">
        <v>83</v>
      </c>
      <c r="B57" s="50" t="s">
        <v>112</v>
      </c>
      <c r="C57" s="49" t="s">
        <v>100</v>
      </c>
      <c r="D57" s="51">
        <v>4114840</v>
      </c>
      <c r="E57" s="51">
        <v>0</v>
      </c>
      <c r="F57" s="51">
        <v>0</v>
      </c>
    </row>
    <row r="58" spans="1:6" ht="15">
      <c r="A58" s="52"/>
      <c r="B58" s="53">
        <v>3</v>
      </c>
      <c r="C58" s="52" t="s">
        <v>86</v>
      </c>
      <c r="D58" s="54">
        <v>4114840</v>
      </c>
      <c r="E58" s="54">
        <v>0</v>
      </c>
      <c r="F58" s="54">
        <v>0</v>
      </c>
    </row>
    <row r="59" spans="1:6" ht="15">
      <c r="A59" s="52"/>
      <c r="B59" s="53">
        <v>31</v>
      </c>
      <c r="C59" s="52" t="s">
        <v>92</v>
      </c>
      <c r="D59" s="54">
        <v>645000</v>
      </c>
      <c r="E59" s="54">
        <v>0</v>
      </c>
      <c r="F59" s="54">
        <v>0</v>
      </c>
    </row>
    <row r="60" spans="1:6" ht="15">
      <c r="A60" s="52"/>
      <c r="B60" s="53">
        <v>311</v>
      </c>
      <c r="C60" s="52" t="s">
        <v>113</v>
      </c>
      <c r="D60" s="54">
        <v>552961</v>
      </c>
      <c r="E60" s="54">
        <v>0</v>
      </c>
      <c r="F60" s="54">
        <v>0</v>
      </c>
    </row>
    <row r="61" spans="1:6" ht="15">
      <c r="A61" s="52"/>
      <c r="B61" s="56">
        <v>3111</v>
      </c>
      <c r="C61" s="55" t="s">
        <v>94</v>
      </c>
      <c r="D61" s="57">
        <v>552961</v>
      </c>
      <c r="E61" s="57">
        <v>0</v>
      </c>
      <c r="F61" s="54">
        <v>0</v>
      </c>
    </row>
    <row r="62" spans="1:6" ht="15">
      <c r="A62" s="55"/>
      <c r="B62" s="53">
        <v>313</v>
      </c>
      <c r="C62" s="52" t="s">
        <v>95</v>
      </c>
      <c r="D62" s="54">
        <v>92039</v>
      </c>
      <c r="E62" s="54">
        <v>0</v>
      </c>
      <c r="F62" s="54">
        <v>0</v>
      </c>
    </row>
    <row r="63" spans="1:6" ht="15">
      <c r="A63" s="52"/>
      <c r="B63" s="56">
        <v>3132</v>
      </c>
      <c r="C63" s="55" t="s">
        <v>114</v>
      </c>
      <c r="D63" s="54">
        <v>92039</v>
      </c>
      <c r="E63" s="54">
        <v>0</v>
      </c>
      <c r="F63" s="57">
        <v>0</v>
      </c>
    </row>
    <row r="64" spans="1:6" ht="15">
      <c r="A64" s="52"/>
      <c r="B64" s="53">
        <v>32</v>
      </c>
      <c r="C64" s="52" t="s">
        <v>87</v>
      </c>
      <c r="D64" s="54">
        <v>3469840</v>
      </c>
      <c r="E64" s="54">
        <v>0</v>
      </c>
      <c r="F64" s="54">
        <v>0</v>
      </c>
    </row>
    <row r="65" spans="1:6" ht="15">
      <c r="A65" s="52"/>
      <c r="B65" s="53">
        <v>322</v>
      </c>
      <c r="C65" s="52" t="s">
        <v>9</v>
      </c>
      <c r="D65" s="54">
        <v>3469840</v>
      </c>
      <c r="E65" s="54">
        <v>0</v>
      </c>
      <c r="F65" s="54">
        <v>0</v>
      </c>
    </row>
    <row r="66" spans="1:6" ht="15">
      <c r="A66" s="52"/>
      <c r="B66" s="56">
        <v>3222</v>
      </c>
      <c r="C66" s="55" t="s">
        <v>39</v>
      </c>
      <c r="D66" s="57">
        <v>3469840</v>
      </c>
      <c r="E66" s="57">
        <v>0</v>
      </c>
      <c r="F66" s="57">
        <v>0</v>
      </c>
    </row>
    <row r="67" spans="1:6" ht="15">
      <c r="A67" s="61" t="s">
        <v>78</v>
      </c>
      <c r="B67" s="62" t="s">
        <v>115</v>
      </c>
      <c r="C67" s="61" t="s">
        <v>173</v>
      </c>
      <c r="D67" s="63"/>
      <c r="E67" s="63"/>
      <c r="F67" s="63"/>
    </row>
    <row r="68" spans="1:6" ht="15">
      <c r="A68" s="61" t="s">
        <v>81</v>
      </c>
      <c r="B68" s="62" t="s">
        <v>82</v>
      </c>
      <c r="C68" s="61" t="s">
        <v>116</v>
      </c>
      <c r="D68" s="63"/>
      <c r="E68" s="63"/>
      <c r="F68" s="63"/>
    </row>
    <row r="69" spans="1:6" ht="15">
      <c r="A69" s="49" t="s">
        <v>83</v>
      </c>
      <c r="B69" s="50" t="s">
        <v>167</v>
      </c>
      <c r="C69" s="49" t="s">
        <v>117</v>
      </c>
      <c r="D69" s="51">
        <v>1741795</v>
      </c>
      <c r="E69" s="51">
        <v>1617364.28</v>
      </c>
      <c r="F69" s="51">
        <v>92.98</v>
      </c>
    </row>
    <row r="70" spans="1:6" ht="15">
      <c r="A70" s="52"/>
      <c r="B70" s="53">
        <v>3</v>
      </c>
      <c r="C70" s="52" t="s">
        <v>86</v>
      </c>
      <c r="D70" s="54">
        <v>1298209</v>
      </c>
      <c r="E70" s="54">
        <v>1207122.36</v>
      </c>
      <c r="F70" s="54">
        <f aca="true" t="shared" si="2" ref="F70:F95">E70/D70*100</f>
        <v>92.98366903942278</v>
      </c>
    </row>
    <row r="71" spans="1:6" ht="15">
      <c r="A71" s="52"/>
      <c r="B71" s="53">
        <v>31</v>
      </c>
      <c r="C71" s="52" t="s">
        <v>92</v>
      </c>
      <c r="D71" s="54">
        <v>682815</v>
      </c>
      <c r="E71" s="54">
        <v>682815</v>
      </c>
      <c r="F71" s="54">
        <v>100</v>
      </c>
    </row>
    <row r="72" spans="1:6" ht="15">
      <c r="A72" s="52"/>
      <c r="B72" s="53">
        <v>311</v>
      </c>
      <c r="C72" s="52" t="s">
        <v>113</v>
      </c>
      <c r="D72" s="54">
        <v>682815</v>
      </c>
      <c r="E72" s="54">
        <v>682815</v>
      </c>
      <c r="F72" s="54">
        <v>100</v>
      </c>
    </row>
    <row r="73" spans="1:6" ht="15">
      <c r="A73" s="52"/>
      <c r="B73" s="56">
        <v>3111</v>
      </c>
      <c r="C73" s="55" t="s">
        <v>94</v>
      </c>
      <c r="D73" s="57">
        <v>682815</v>
      </c>
      <c r="E73" s="57">
        <v>682815</v>
      </c>
      <c r="F73" s="57">
        <v>100</v>
      </c>
    </row>
    <row r="74" spans="1:6" ht="15">
      <c r="A74" s="52"/>
      <c r="B74" s="53">
        <v>32</v>
      </c>
      <c r="C74" s="52" t="s">
        <v>87</v>
      </c>
      <c r="D74" s="54">
        <v>565374</v>
      </c>
      <c r="E74" s="54">
        <v>474287.36</v>
      </c>
      <c r="F74" s="54">
        <f t="shared" si="2"/>
        <v>83.8891353334253</v>
      </c>
    </row>
    <row r="75" spans="1:6" ht="15">
      <c r="A75" s="52"/>
      <c r="B75" s="53">
        <v>322</v>
      </c>
      <c r="C75" s="52" t="s">
        <v>9</v>
      </c>
      <c r="D75" s="54">
        <v>465374</v>
      </c>
      <c r="E75" s="54">
        <v>374287.36</v>
      </c>
      <c r="F75" s="54">
        <f t="shared" si="2"/>
        <v>80.42721767868424</v>
      </c>
    </row>
    <row r="76" spans="1:6" ht="15">
      <c r="A76" s="55"/>
      <c r="B76" s="56">
        <v>3222</v>
      </c>
      <c r="C76" s="55" t="s">
        <v>118</v>
      </c>
      <c r="D76" s="57">
        <v>222482</v>
      </c>
      <c r="E76" s="57">
        <v>131395.36</v>
      </c>
      <c r="F76" s="57">
        <f t="shared" si="2"/>
        <v>59.058872178423414</v>
      </c>
    </row>
    <row r="77" spans="1:6" ht="15">
      <c r="A77" s="55"/>
      <c r="B77" s="56">
        <v>3223</v>
      </c>
      <c r="C77" s="55" t="s">
        <v>40</v>
      </c>
      <c r="D77" s="57">
        <v>242892</v>
      </c>
      <c r="E77" s="57">
        <v>242892</v>
      </c>
      <c r="F77" s="57">
        <f t="shared" si="2"/>
        <v>100</v>
      </c>
    </row>
    <row r="78" spans="1:6" ht="15">
      <c r="A78" s="52"/>
      <c r="B78" s="53">
        <v>323</v>
      </c>
      <c r="C78" s="52" t="s">
        <v>10</v>
      </c>
      <c r="D78" s="54">
        <v>100000</v>
      </c>
      <c r="E78" s="54">
        <v>100000</v>
      </c>
      <c r="F78" s="54">
        <f t="shared" si="2"/>
        <v>100</v>
      </c>
    </row>
    <row r="79" spans="1:6" ht="15">
      <c r="A79" s="55"/>
      <c r="B79" s="56">
        <v>3234</v>
      </c>
      <c r="C79" s="55" t="s">
        <v>46</v>
      </c>
      <c r="D79" s="57">
        <v>100000</v>
      </c>
      <c r="E79" s="57">
        <v>100000</v>
      </c>
      <c r="F79" s="57">
        <f t="shared" si="2"/>
        <v>100</v>
      </c>
    </row>
    <row r="80" spans="1:6" ht="15">
      <c r="A80" s="55"/>
      <c r="B80" s="53">
        <v>34</v>
      </c>
      <c r="C80" s="52" t="s">
        <v>68</v>
      </c>
      <c r="D80" s="54">
        <f>D81</f>
        <v>50020</v>
      </c>
      <c r="E80" s="54">
        <v>50020</v>
      </c>
      <c r="F80" s="54">
        <f t="shared" si="2"/>
        <v>100</v>
      </c>
    </row>
    <row r="81" spans="1:6" ht="15">
      <c r="A81" s="55"/>
      <c r="B81" s="53">
        <v>343</v>
      </c>
      <c r="C81" s="52" t="s">
        <v>119</v>
      </c>
      <c r="D81" s="54">
        <f>D82</f>
        <v>50020</v>
      </c>
      <c r="E81" s="54">
        <v>50020</v>
      </c>
      <c r="F81" s="54">
        <f t="shared" si="2"/>
        <v>100</v>
      </c>
    </row>
    <row r="82" spans="1:6" ht="15">
      <c r="A82" s="55"/>
      <c r="B82" s="56">
        <v>3433</v>
      </c>
      <c r="C82" s="55" t="s">
        <v>120</v>
      </c>
      <c r="D82" s="57">
        <v>50020</v>
      </c>
      <c r="E82" s="57">
        <v>50020</v>
      </c>
      <c r="F82" s="57">
        <f t="shared" si="2"/>
        <v>100</v>
      </c>
    </row>
    <row r="83" spans="1:6" ht="15">
      <c r="A83" s="52"/>
      <c r="B83" s="53">
        <v>4</v>
      </c>
      <c r="C83" s="52" t="s">
        <v>109</v>
      </c>
      <c r="D83" s="54">
        <v>393586</v>
      </c>
      <c r="E83" s="54">
        <v>377639.24</v>
      </c>
      <c r="F83" s="54">
        <f t="shared" si="2"/>
        <v>95.94834165849394</v>
      </c>
    </row>
    <row r="84" spans="1:6" ht="30">
      <c r="A84" s="52"/>
      <c r="B84" s="74">
        <v>42</v>
      </c>
      <c r="C84" s="52" t="s">
        <v>110</v>
      </c>
      <c r="D84" s="66">
        <v>300652</v>
      </c>
      <c r="E84" s="66">
        <v>284705.24</v>
      </c>
      <c r="F84" s="66">
        <f t="shared" si="2"/>
        <v>94.69594082194696</v>
      </c>
    </row>
    <row r="85" spans="1:6" ht="15">
      <c r="A85" s="52"/>
      <c r="B85" s="53">
        <v>422</v>
      </c>
      <c r="C85" s="52" t="s">
        <v>13</v>
      </c>
      <c r="D85" s="54">
        <v>52902</v>
      </c>
      <c r="E85" s="54">
        <v>36955.24</v>
      </c>
      <c r="F85" s="54">
        <f t="shared" si="2"/>
        <v>69.8560356886318</v>
      </c>
    </row>
    <row r="86" spans="1:6" ht="15">
      <c r="A86" s="52"/>
      <c r="B86" s="56">
        <v>4227</v>
      </c>
      <c r="C86" s="55" t="s">
        <v>57</v>
      </c>
      <c r="D86" s="57">
        <v>52902</v>
      </c>
      <c r="E86" s="57">
        <v>36955.24</v>
      </c>
      <c r="F86" s="57">
        <f t="shared" si="2"/>
        <v>69.8560356886318</v>
      </c>
    </row>
    <row r="87" spans="1:6" ht="15">
      <c r="A87" s="52"/>
      <c r="B87" s="53">
        <v>423</v>
      </c>
      <c r="C87" s="52" t="s">
        <v>18</v>
      </c>
      <c r="D87" s="54">
        <v>247750</v>
      </c>
      <c r="E87" s="54">
        <v>247750</v>
      </c>
      <c r="F87" s="54">
        <v>100</v>
      </c>
    </row>
    <row r="88" spans="1:6" ht="15">
      <c r="A88" s="55"/>
      <c r="B88" s="56">
        <v>4231</v>
      </c>
      <c r="C88" s="55" t="s">
        <v>121</v>
      </c>
      <c r="D88" s="57">
        <v>247750</v>
      </c>
      <c r="E88" s="57">
        <v>247750</v>
      </c>
      <c r="F88" s="57">
        <v>100</v>
      </c>
    </row>
    <row r="89" spans="1:6" ht="30">
      <c r="A89" s="55"/>
      <c r="B89" s="74">
        <v>45</v>
      </c>
      <c r="C89" s="75" t="s">
        <v>150</v>
      </c>
      <c r="D89" s="65">
        <v>92934</v>
      </c>
      <c r="E89" s="65">
        <v>92934</v>
      </c>
      <c r="F89" s="65">
        <v>100</v>
      </c>
    </row>
    <row r="90" spans="1:6" ht="15">
      <c r="A90" s="55"/>
      <c r="B90" s="53">
        <v>454</v>
      </c>
      <c r="C90" s="52" t="s">
        <v>215</v>
      </c>
      <c r="D90" s="57">
        <v>92934</v>
      </c>
      <c r="E90" s="57">
        <v>92934</v>
      </c>
      <c r="F90" s="57">
        <v>100</v>
      </c>
    </row>
    <row r="91" spans="1:6" ht="15">
      <c r="A91" s="55"/>
      <c r="B91" s="56">
        <v>4541</v>
      </c>
      <c r="C91" s="55" t="s">
        <v>215</v>
      </c>
      <c r="D91" s="57">
        <v>92934</v>
      </c>
      <c r="E91" s="57">
        <v>92934</v>
      </c>
      <c r="F91" s="57">
        <v>100</v>
      </c>
    </row>
    <row r="92" spans="1:6" ht="15">
      <c r="A92" s="55"/>
      <c r="B92" s="53">
        <v>5</v>
      </c>
      <c r="C92" s="52" t="s">
        <v>67</v>
      </c>
      <c r="D92" s="54">
        <f>D93</f>
        <v>50000</v>
      </c>
      <c r="E92" s="54">
        <v>32602.68</v>
      </c>
      <c r="F92" s="54">
        <f t="shared" si="2"/>
        <v>65.20536</v>
      </c>
    </row>
    <row r="93" spans="1:6" ht="15">
      <c r="A93" s="55"/>
      <c r="B93" s="53">
        <v>54</v>
      </c>
      <c r="C93" s="52" t="s">
        <v>67</v>
      </c>
      <c r="D93" s="54">
        <f>D94</f>
        <v>50000</v>
      </c>
      <c r="E93" s="54">
        <v>32602.68</v>
      </c>
      <c r="F93" s="54">
        <f t="shared" si="2"/>
        <v>65.20536</v>
      </c>
    </row>
    <row r="94" spans="1:6" ht="15">
      <c r="A94" s="55"/>
      <c r="B94" s="53">
        <v>544</v>
      </c>
      <c r="C94" s="52" t="s">
        <v>67</v>
      </c>
      <c r="D94" s="54">
        <f>D95</f>
        <v>50000</v>
      </c>
      <c r="E94" s="54">
        <v>32602.68</v>
      </c>
      <c r="F94" s="54">
        <f t="shared" si="2"/>
        <v>65.20536</v>
      </c>
    </row>
    <row r="95" spans="1:6" ht="30">
      <c r="A95" s="55"/>
      <c r="B95" s="64">
        <v>5433</v>
      </c>
      <c r="C95" s="73" t="s">
        <v>122</v>
      </c>
      <c r="D95" s="65">
        <v>50000</v>
      </c>
      <c r="E95" s="65">
        <v>32602.68</v>
      </c>
      <c r="F95" s="65">
        <f t="shared" si="2"/>
        <v>65.20536</v>
      </c>
    </row>
    <row r="96" spans="1:6" ht="15">
      <c r="A96" s="49" t="s">
        <v>83</v>
      </c>
      <c r="B96" s="50" t="s">
        <v>216</v>
      </c>
      <c r="C96" s="49" t="s">
        <v>123</v>
      </c>
      <c r="D96" s="51">
        <v>114112590</v>
      </c>
      <c r="E96" s="51">
        <v>116341525.78</v>
      </c>
      <c r="F96" s="51">
        <v>101.95</v>
      </c>
    </row>
    <row r="97" spans="1:6" ht="15">
      <c r="A97" s="52"/>
      <c r="B97" s="53">
        <v>3</v>
      </c>
      <c r="C97" s="52" t="s">
        <v>86</v>
      </c>
      <c r="D97" s="54">
        <v>112549402</v>
      </c>
      <c r="E97" s="54">
        <v>115283825.3</v>
      </c>
      <c r="F97" s="54">
        <f aca="true" t="shared" si="3" ref="F97:F107">E97/D97*100</f>
        <v>102.42953161137187</v>
      </c>
    </row>
    <row r="98" spans="1:6" ht="15">
      <c r="A98" s="52"/>
      <c r="B98" s="53">
        <v>31</v>
      </c>
      <c r="C98" s="52" t="s">
        <v>92</v>
      </c>
      <c r="D98" s="54">
        <v>86983871</v>
      </c>
      <c r="E98" s="54">
        <v>95121578.51</v>
      </c>
      <c r="F98" s="54">
        <f t="shared" si="3"/>
        <v>109.35542120216748</v>
      </c>
    </row>
    <row r="99" spans="1:6" ht="15">
      <c r="A99" s="52"/>
      <c r="B99" s="53">
        <v>311</v>
      </c>
      <c r="C99" s="52" t="s">
        <v>93</v>
      </c>
      <c r="D99" s="54">
        <v>72000177</v>
      </c>
      <c r="E99" s="54">
        <v>79536328.74</v>
      </c>
      <c r="F99" s="54">
        <f t="shared" si="3"/>
        <v>110.46685168565627</v>
      </c>
    </row>
    <row r="100" spans="1:6" ht="15">
      <c r="A100" s="55"/>
      <c r="B100" s="56">
        <v>3111</v>
      </c>
      <c r="C100" s="55" t="s">
        <v>94</v>
      </c>
      <c r="D100" s="57">
        <v>50180177</v>
      </c>
      <c r="E100" s="57">
        <v>55728630.07</v>
      </c>
      <c r="F100" s="57">
        <f t="shared" si="3"/>
        <v>111.05706157632724</v>
      </c>
    </row>
    <row r="101" spans="1:6" ht="15">
      <c r="A101" s="55"/>
      <c r="B101" s="56">
        <v>3112</v>
      </c>
      <c r="C101" s="55" t="s">
        <v>124</v>
      </c>
      <c r="D101" s="57">
        <v>20000</v>
      </c>
      <c r="E101" s="57">
        <v>9957.6</v>
      </c>
      <c r="F101" s="57">
        <f t="shared" si="3"/>
        <v>49.788000000000004</v>
      </c>
    </row>
    <row r="102" spans="1:6" ht="15">
      <c r="A102" s="55"/>
      <c r="B102" s="56">
        <v>3113</v>
      </c>
      <c r="C102" s="55" t="s">
        <v>125</v>
      </c>
      <c r="D102" s="57">
        <v>3000000</v>
      </c>
      <c r="E102" s="57">
        <v>2727124.51</v>
      </c>
      <c r="F102" s="57">
        <f t="shared" si="3"/>
        <v>90.90415033333332</v>
      </c>
    </row>
    <row r="103" spans="1:6" ht="15">
      <c r="A103" s="55"/>
      <c r="B103" s="56">
        <v>3114</v>
      </c>
      <c r="C103" s="55" t="s">
        <v>126</v>
      </c>
      <c r="D103" s="57">
        <v>18800000</v>
      </c>
      <c r="E103" s="57">
        <v>21070616.56</v>
      </c>
      <c r="F103" s="57">
        <f t="shared" si="3"/>
        <v>112.07774765957446</v>
      </c>
    </row>
    <row r="104" spans="1:6" ht="15">
      <c r="A104" s="52"/>
      <c r="B104" s="53">
        <v>312</v>
      </c>
      <c r="C104" s="52" t="s">
        <v>7</v>
      </c>
      <c r="D104" s="54">
        <f>D105</f>
        <v>3780000</v>
      </c>
      <c r="E104" s="54">
        <v>3496839.88</v>
      </c>
      <c r="F104" s="54">
        <f t="shared" si="3"/>
        <v>92.50899153439153</v>
      </c>
    </row>
    <row r="105" spans="1:6" ht="15">
      <c r="A105" s="55"/>
      <c r="B105" s="56">
        <v>3121</v>
      </c>
      <c r="C105" s="55" t="s">
        <v>7</v>
      </c>
      <c r="D105" s="57">
        <v>3780000</v>
      </c>
      <c r="E105" s="57">
        <v>3496839.88</v>
      </c>
      <c r="F105" s="57">
        <f t="shared" si="3"/>
        <v>92.50899153439153</v>
      </c>
    </row>
    <row r="106" spans="1:6" ht="15">
      <c r="A106" s="52"/>
      <c r="B106" s="53">
        <v>313</v>
      </c>
      <c r="C106" s="52" t="s">
        <v>95</v>
      </c>
      <c r="D106" s="54">
        <f>D107+D108</f>
        <v>11203694</v>
      </c>
      <c r="E106" s="54">
        <v>12088409.89</v>
      </c>
      <c r="F106" s="54">
        <f t="shared" si="3"/>
        <v>107.89664453527561</v>
      </c>
    </row>
    <row r="107" spans="1:6" ht="15">
      <c r="A107" s="55"/>
      <c r="B107" s="56">
        <v>3132</v>
      </c>
      <c r="C107" s="55" t="s">
        <v>96</v>
      </c>
      <c r="D107" s="57">
        <v>11188694</v>
      </c>
      <c r="E107" s="57">
        <v>12076761.32</v>
      </c>
      <c r="F107" s="57">
        <f t="shared" si="3"/>
        <v>107.93718480458936</v>
      </c>
    </row>
    <row r="108" spans="1:6" ht="15">
      <c r="A108" s="55"/>
      <c r="B108" s="64">
        <v>3133</v>
      </c>
      <c r="C108" s="55" t="s">
        <v>127</v>
      </c>
      <c r="D108" s="65">
        <v>15000</v>
      </c>
      <c r="E108" s="57">
        <v>11648.57</v>
      </c>
      <c r="F108" s="57">
        <v>0</v>
      </c>
    </row>
    <row r="109" spans="1:6" ht="15">
      <c r="A109" s="52"/>
      <c r="B109" s="53">
        <v>32</v>
      </c>
      <c r="C109" s="52" t="s">
        <v>87</v>
      </c>
      <c r="D109" s="54">
        <f>D110+D114+D121+D131+D133</f>
        <v>23805960</v>
      </c>
      <c r="E109" s="54">
        <v>18730191.97</v>
      </c>
      <c r="F109" s="54">
        <f aca="true" t="shared" si="4" ref="F109:F130">E109/D109*100</f>
        <v>78.67858288428612</v>
      </c>
    </row>
    <row r="110" spans="1:6" ht="15">
      <c r="A110" s="52"/>
      <c r="B110" s="53">
        <v>321</v>
      </c>
      <c r="C110" s="52" t="s">
        <v>8</v>
      </c>
      <c r="D110" s="54">
        <f>SUM(D111:D113)</f>
        <v>2950000</v>
      </c>
      <c r="E110" s="54">
        <v>2768643.03</v>
      </c>
      <c r="F110" s="54">
        <f t="shared" si="4"/>
        <v>93.85230610169491</v>
      </c>
    </row>
    <row r="111" spans="1:6" ht="15">
      <c r="A111" s="55"/>
      <c r="B111" s="56">
        <v>3211</v>
      </c>
      <c r="C111" s="55" t="s">
        <v>128</v>
      </c>
      <c r="D111" s="57">
        <v>150000</v>
      </c>
      <c r="E111" s="57">
        <v>94698.69</v>
      </c>
      <c r="F111" s="57">
        <f t="shared" si="4"/>
        <v>63.13246</v>
      </c>
    </row>
    <row r="112" spans="1:6" ht="30">
      <c r="A112" s="55"/>
      <c r="B112" s="64">
        <v>3212</v>
      </c>
      <c r="C112" s="73" t="s">
        <v>129</v>
      </c>
      <c r="D112" s="65">
        <v>2650000</v>
      </c>
      <c r="E112" s="65">
        <v>2552401.34</v>
      </c>
      <c r="F112" s="65">
        <f t="shared" si="4"/>
        <v>96.3170316981132</v>
      </c>
    </row>
    <row r="113" spans="1:6" ht="15">
      <c r="A113" s="55"/>
      <c r="B113" s="56">
        <v>3213</v>
      </c>
      <c r="C113" s="55" t="s">
        <v>130</v>
      </c>
      <c r="D113" s="57">
        <v>150000</v>
      </c>
      <c r="E113" s="57">
        <v>121543</v>
      </c>
      <c r="F113" s="57">
        <f t="shared" si="4"/>
        <v>81.02866666666667</v>
      </c>
    </row>
    <row r="114" spans="1:6" ht="15">
      <c r="A114" s="52"/>
      <c r="B114" s="53">
        <v>322</v>
      </c>
      <c r="C114" s="52" t="s">
        <v>9</v>
      </c>
      <c r="D114" s="54">
        <f>SUM(D115:D120)</f>
        <v>12454960</v>
      </c>
      <c r="E114" s="54">
        <v>8527904.41</v>
      </c>
      <c r="F114" s="54">
        <f t="shared" si="4"/>
        <v>68.46994619011222</v>
      </c>
    </row>
    <row r="115" spans="1:6" ht="15">
      <c r="A115" s="55"/>
      <c r="B115" s="56">
        <v>3221</v>
      </c>
      <c r="C115" s="55" t="s">
        <v>38</v>
      </c>
      <c r="D115" s="57">
        <v>970000</v>
      </c>
      <c r="E115" s="57">
        <v>911364.58</v>
      </c>
      <c r="F115" s="57">
        <f t="shared" si="4"/>
        <v>93.95511134020617</v>
      </c>
    </row>
    <row r="116" spans="1:6" ht="15">
      <c r="A116" s="55"/>
      <c r="B116" s="56">
        <v>3222</v>
      </c>
      <c r="C116" s="55" t="s">
        <v>39</v>
      </c>
      <c r="D116" s="57">
        <v>4737852</v>
      </c>
      <c r="E116" s="57">
        <v>2912177.33</v>
      </c>
      <c r="F116" s="57">
        <f t="shared" si="4"/>
        <v>61.466194596200985</v>
      </c>
    </row>
    <row r="117" spans="1:6" ht="15">
      <c r="A117" s="55"/>
      <c r="B117" s="56">
        <v>3223</v>
      </c>
      <c r="C117" s="55" t="s">
        <v>40</v>
      </c>
      <c r="D117" s="57">
        <v>5197108</v>
      </c>
      <c r="E117" s="57">
        <v>3587525.66</v>
      </c>
      <c r="F117" s="57">
        <f t="shared" si="4"/>
        <v>69.02926897035813</v>
      </c>
    </row>
    <row r="118" spans="1:6" ht="30">
      <c r="A118" s="55"/>
      <c r="B118" s="64">
        <v>3224</v>
      </c>
      <c r="C118" s="73" t="s">
        <v>131</v>
      </c>
      <c r="D118" s="65">
        <v>500000</v>
      </c>
      <c r="E118" s="65">
        <v>403721.28</v>
      </c>
      <c r="F118" s="65">
        <f t="shared" si="4"/>
        <v>80.74425600000001</v>
      </c>
    </row>
    <row r="119" spans="1:6" ht="15">
      <c r="A119" s="55"/>
      <c r="B119" s="56">
        <v>3225</v>
      </c>
      <c r="C119" s="55" t="s">
        <v>41</v>
      </c>
      <c r="D119" s="57">
        <v>700000</v>
      </c>
      <c r="E119" s="57">
        <v>684526.42</v>
      </c>
      <c r="F119" s="57">
        <f t="shared" si="4"/>
        <v>97.78948857142858</v>
      </c>
    </row>
    <row r="120" spans="1:6" ht="15">
      <c r="A120" s="55"/>
      <c r="B120" s="56">
        <v>3227</v>
      </c>
      <c r="C120" s="55" t="s">
        <v>42</v>
      </c>
      <c r="D120" s="57">
        <v>350000</v>
      </c>
      <c r="E120" s="57">
        <v>28589.14</v>
      </c>
      <c r="F120" s="57">
        <f t="shared" si="4"/>
        <v>8.168325714285714</v>
      </c>
    </row>
    <row r="121" spans="1:6" ht="15">
      <c r="A121" s="52"/>
      <c r="B121" s="53">
        <v>323</v>
      </c>
      <c r="C121" s="52" t="s">
        <v>10</v>
      </c>
      <c r="D121" s="54">
        <f>SUM(D122:D130)</f>
        <v>7161000</v>
      </c>
      <c r="E121" s="54">
        <v>6342958.87</v>
      </c>
      <c r="F121" s="54">
        <f t="shared" si="4"/>
        <v>88.57644002234325</v>
      </c>
    </row>
    <row r="122" spans="1:6" ht="15">
      <c r="A122" s="55"/>
      <c r="B122" s="56">
        <v>3231</v>
      </c>
      <c r="C122" s="55" t="s">
        <v>132</v>
      </c>
      <c r="D122" s="57">
        <v>250000</v>
      </c>
      <c r="E122" s="57">
        <v>201152.76</v>
      </c>
      <c r="F122" s="57">
        <f t="shared" si="4"/>
        <v>80.461104</v>
      </c>
    </row>
    <row r="123" spans="1:6" ht="15">
      <c r="A123" s="55"/>
      <c r="B123" s="56">
        <v>3232</v>
      </c>
      <c r="C123" s="55" t="s">
        <v>102</v>
      </c>
      <c r="D123" s="57">
        <v>1000000</v>
      </c>
      <c r="E123" s="57">
        <v>843270.96</v>
      </c>
      <c r="F123" s="57">
        <f t="shared" si="4"/>
        <v>84.327096</v>
      </c>
    </row>
    <row r="124" spans="1:6" ht="15">
      <c r="A124" s="55"/>
      <c r="B124" s="56">
        <v>3233</v>
      </c>
      <c r="C124" s="55" t="s">
        <v>45</v>
      </c>
      <c r="D124" s="57">
        <v>80000</v>
      </c>
      <c r="E124" s="57">
        <v>59070.88</v>
      </c>
      <c r="F124" s="57">
        <f t="shared" si="4"/>
        <v>73.8386</v>
      </c>
    </row>
    <row r="125" spans="1:6" ht="15">
      <c r="A125" s="55"/>
      <c r="B125" s="56">
        <v>3234</v>
      </c>
      <c r="C125" s="55" t="s">
        <v>46</v>
      </c>
      <c r="D125" s="57">
        <v>2465000</v>
      </c>
      <c r="E125" s="57">
        <v>2231695.98</v>
      </c>
      <c r="F125" s="57">
        <f t="shared" si="4"/>
        <v>90.53533387423936</v>
      </c>
    </row>
    <row r="126" spans="1:6" ht="15">
      <c r="A126" s="55"/>
      <c r="B126" s="56">
        <v>3235</v>
      </c>
      <c r="C126" s="55" t="s">
        <v>133</v>
      </c>
      <c r="D126" s="57">
        <v>1460000</v>
      </c>
      <c r="E126" s="57">
        <v>1335991.04</v>
      </c>
      <c r="F126" s="57">
        <f t="shared" si="4"/>
        <v>91.50623561643836</v>
      </c>
    </row>
    <row r="127" spans="1:6" ht="15">
      <c r="A127" s="55"/>
      <c r="B127" s="56">
        <v>3236</v>
      </c>
      <c r="C127" s="55" t="s">
        <v>134</v>
      </c>
      <c r="D127" s="57">
        <v>150000</v>
      </c>
      <c r="E127" s="57">
        <v>134670.02</v>
      </c>
      <c r="F127" s="57">
        <f t="shared" si="4"/>
        <v>89.78001333333333</v>
      </c>
    </row>
    <row r="128" spans="1:6" ht="15">
      <c r="A128" s="55"/>
      <c r="B128" s="56">
        <v>3237</v>
      </c>
      <c r="C128" s="55" t="s">
        <v>49</v>
      </c>
      <c r="D128" s="57">
        <v>1400000</v>
      </c>
      <c r="E128" s="57">
        <v>1276601.21</v>
      </c>
      <c r="F128" s="57">
        <f t="shared" si="4"/>
        <v>91.18580071428572</v>
      </c>
    </row>
    <row r="129" spans="1:6" ht="15">
      <c r="A129" s="55"/>
      <c r="B129" s="56">
        <v>3238</v>
      </c>
      <c r="C129" s="55" t="s">
        <v>50</v>
      </c>
      <c r="D129" s="57">
        <v>126000</v>
      </c>
      <c r="E129" s="57">
        <v>135028.78</v>
      </c>
      <c r="F129" s="57">
        <f t="shared" si="4"/>
        <v>107.1656984126984</v>
      </c>
    </row>
    <row r="130" spans="1:6" ht="15">
      <c r="A130" s="55"/>
      <c r="B130" s="56">
        <v>3239</v>
      </c>
      <c r="C130" s="55" t="s">
        <v>51</v>
      </c>
      <c r="D130" s="57">
        <v>230000</v>
      </c>
      <c r="E130" s="57">
        <v>125477.24</v>
      </c>
      <c r="F130" s="57">
        <f t="shared" si="4"/>
        <v>54.555321739130434</v>
      </c>
    </row>
    <row r="131" spans="1:6" ht="15">
      <c r="A131" s="52"/>
      <c r="B131" s="53">
        <v>324</v>
      </c>
      <c r="C131" s="52" t="s">
        <v>135</v>
      </c>
      <c r="D131" s="54">
        <f>D132</f>
        <v>0</v>
      </c>
      <c r="E131" s="54">
        <v>0</v>
      </c>
      <c r="F131" s="54">
        <v>0</v>
      </c>
    </row>
    <row r="132" spans="1:6" ht="15">
      <c r="A132" s="55"/>
      <c r="B132" s="56">
        <v>3241</v>
      </c>
      <c r="C132" s="55" t="s">
        <v>135</v>
      </c>
      <c r="D132" s="57">
        <v>0</v>
      </c>
      <c r="E132" s="57">
        <v>0</v>
      </c>
      <c r="F132" s="57">
        <v>0</v>
      </c>
    </row>
    <row r="133" spans="1:6" ht="15">
      <c r="A133" s="52"/>
      <c r="B133" s="53">
        <v>329</v>
      </c>
      <c r="C133" s="52" t="s">
        <v>11</v>
      </c>
      <c r="D133" s="54">
        <f>SUM(D134:D140)</f>
        <v>1240000</v>
      </c>
      <c r="E133" s="54">
        <v>1090685.66</v>
      </c>
      <c r="F133" s="54">
        <f aca="true" t="shared" si="5" ref="F133:F159">E133/D133*100</f>
        <v>87.95852096774193</v>
      </c>
    </row>
    <row r="134" spans="1:6" ht="15">
      <c r="A134" s="55"/>
      <c r="B134" s="56">
        <v>3291</v>
      </c>
      <c r="C134" s="55" t="s">
        <v>135</v>
      </c>
      <c r="D134" s="57">
        <v>100000</v>
      </c>
      <c r="E134" s="57">
        <v>85219.01</v>
      </c>
      <c r="F134" s="57">
        <f t="shared" si="5"/>
        <v>85.21901</v>
      </c>
    </row>
    <row r="135" spans="1:6" ht="15">
      <c r="A135" s="55"/>
      <c r="B135" s="56">
        <v>3292</v>
      </c>
      <c r="C135" s="55" t="s">
        <v>136</v>
      </c>
      <c r="D135" s="57">
        <v>370000</v>
      </c>
      <c r="E135" s="57">
        <v>353828.6</v>
      </c>
      <c r="F135" s="57">
        <f t="shared" si="5"/>
        <v>95.62935135135135</v>
      </c>
    </row>
    <row r="136" spans="1:6" ht="15">
      <c r="A136" s="55"/>
      <c r="B136" s="56">
        <v>3293</v>
      </c>
      <c r="C136" s="55" t="s">
        <v>137</v>
      </c>
      <c r="D136" s="57">
        <v>70000</v>
      </c>
      <c r="E136" s="57">
        <v>59657.56</v>
      </c>
      <c r="F136" s="57">
        <f t="shared" si="5"/>
        <v>85.22508571428571</v>
      </c>
    </row>
    <row r="137" spans="1:6" ht="15">
      <c r="A137" s="55"/>
      <c r="B137" s="56">
        <v>3294</v>
      </c>
      <c r="C137" s="55" t="s">
        <v>138</v>
      </c>
      <c r="D137" s="57">
        <v>30000</v>
      </c>
      <c r="E137" s="57">
        <v>25572</v>
      </c>
      <c r="F137" s="57">
        <f t="shared" si="5"/>
        <v>85.24000000000001</v>
      </c>
    </row>
    <row r="138" spans="1:6" ht="15">
      <c r="A138" s="55"/>
      <c r="B138" s="56">
        <v>3295</v>
      </c>
      <c r="C138" s="55" t="s">
        <v>139</v>
      </c>
      <c r="D138" s="57">
        <v>70000</v>
      </c>
      <c r="E138" s="57">
        <v>42042.06</v>
      </c>
      <c r="F138" s="57">
        <f t="shared" si="5"/>
        <v>60.06008571428572</v>
      </c>
    </row>
    <row r="139" spans="1:6" ht="15">
      <c r="A139" s="55"/>
      <c r="B139" s="56">
        <v>3296</v>
      </c>
      <c r="C139" s="55" t="s">
        <v>52</v>
      </c>
      <c r="D139" s="57">
        <v>400000</v>
      </c>
      <c r="E139" s="57">
        <v>361320.75</v>
      </c>
      <c r="F139" s="57">
        <f t="shared" si="5"/>
        <v>90.33018750000001</v>
      </c>
    </row>
    <row r="140" spans="1:6" ht="15">
      <c r="A140" s="55"/>
      <c r="B140" s="56">
        <v>3299</v>
      </c>
      <c r="C140" s="55" t="s">
        <v>11</v>
      </c>
      <c r="D140" s="57">
        <v>200000</v>
      </c>
      <c r="E140" s="57">
        <v>163045.68</v>
      </c>
      <c r="F140" s="57">
        <f t="shared" si="5"/>
        <v>81.52284</v>
      </c>
    </row>
    <row r="141" spans="1:6" ht="15">
      <c r="A141" s="52"/>
      <c r="B141" s="53">
        <v>34</v>
      </c>
      <c r="C141" s="52" t="s">
        <v>68</v>
      </c>
      <c r="D141" s="54">
        <f>D142+D144</f>
        <v>1558280</v>
      </c>
      <c r="E141" s="54">
        <v>1303026.2</v>
      </c>
      <c r="F141" s="54">
        <f t="shared" si="5"/>
        <v>83.61951638986575</v>
      </c>
    </row>
    <row r="142" spans="1:6" ht="15">
      <c r="A142" s="52"/>
      <c r="B142" s="53">
        <v>342</v>
      </c>
      <c r="C142" s="52" t="s">
        <v>140</v>
      </c>
      <c r="D142" s="54">
        <f>D143</f>
        <v>1000</v>
      </c>
      <c r="E142" s="54">
        <v>847.02</v>
      </c>
      <c r="F142" s="54">
        <f t="shared" si="5"/>
        <v>84.702</v>
      </c>
    </row>
    <row r="143" spans="1:6" ht="15">
      <c r="A143" s="55"/>
      <c r="B143" s="56">
        <v>3423</v>
      </c>
      <c r="C143" s="55" t="s">
        <v>141</v>
      </c>
      <c r="D143" s="57">
        <v>1000</v>
      </c>
      <c r="E143" s="57">
        <v>847.02</v>
      </c>
      <c r="F143" s="57">
        <f t="shared" si="5"/>
        <v>84.702</v>
      </c>
    </row>
    <row r="144" spans="1:6" ht="15">
      <c r="A144" s="55"/>
      <c r="B144" s="53">
        <v>343</v>
      </c>
      <c r="C144" s="52" t="s">
        <v>12</v>
      </c>
      <c r="D144" s="54">
        <v>1557280</v>
      </c>
      <c r="E144" s="54">
        <v>1302179.18</v>
      </c>
      <c r="F144" s="54">
        <f t="shared" si="5"/>
        <v>83.61882127812595</v>
      </c>
    </row>
    <row r="145" spans="1:6" ht="15">
      <c r="A145" s="55"/>
      <c r="B145" s="56">
        <v>3431</v>
      </c>
      <c r="C145" s="55" t="s">
        <v>142</v>
      </c>
      <c r="D145" s="57">
        <v>20000</v>
      </c>
      <c r="E145" s="57">
        <v>18165.47</v>
      </c>
      <c r="F145" s="57">
        <f t="shared" si="5"/>
        <v>90.82735000000001</v>
      </c>
    </row>
    <row r="146" spans="1:6" ht="15">
      <c r="A146" s="55"/>
      <c r="B146" s="56">
        <v>3433</v>
      </c>
      <c r="C146" s="55" t="s">
        <v>120</v>
      </c>
      <c r="D146" s="57">
        <v>1349980</v>
      </c>
      <c r="E146" s="57">
        <v>1096713.81</v>
      </c>
      <c r="F146" s="57">
        <f t="shared" si="5"/>
        <v>81.23926354464511</v>
      </c>
    </row>
    <row r="147" spans="1:6" ht="15">
      <c r="A147" s="55"/>
      <c r="B147" s="56">
        <v>3434</v>
      </c>
      <c r="C147" s="55" t="s">
        <v>11</v>
      </c>
      <c r="D147" s="57">
        <v>187300</v>
      </c>
      <c r="E147" s="57">
        <v>187299.9</v>
      </c>
      <c r="F147" s="57">
        <f t="shared" si="5"/>
        <v>99.99994660971703</v>
      </c>
    </row>
    <row r="148" spans="1:6" ht="30">
      <c r="A148" s="52"/>
      <c r="B148" s="74">
        <v>37</v>
      </c>
      <c r="C148" s="52" t="s">
        <v>143</v>
      </c>
      <c r="D148" s="66">
        <f>D149</f>
        <v>201291</v>
      </c>
      <c r="E148" s="66">
        <v>129028.62</v>
      </c>
      <c r="F148" s="66">
        <f t="shared" si="5"/>
        <v>64.10054100779469</v>
      </c>
    </row>
    <row r="149" spans="1:6" ht="30">
      <c r="A149" s="52"/>
      <c r="B149" s="74">
        <v>372</v>
      </c>
      <c r="C149" s="75" t="s">
        <v>144</v>
      </c>
      <c r="D149" s="66">
        <f>D150</f>
        <v>201291</v>
      </c>
      <c r="E149" s="66">
        <v>129028.62</v>
      </c>
      <c r="F149" s="66">
        <f t="shared" si="5"/>
        <v>64.10054100779469</v>
      </c>
    </row>
    <row r="150" spans="1:6" ht="15">
      <c r="A150" s="55"/>
      <c r="B150" s="56">
        <v>3721</v>
      </c>
      <c r="C150" s="55" t="s">
        <v>145</v>
      </c>
      <c r="D150" s="57">
        <v>201291</v>
      </c>
      <c r="E150" s="57">
        <v>129028.62</v>
      </c>
      <c r="F150" s="57">
        <f t="shared" si="5"/>
        <v>64.10054100779469</v>
      </c>
    </row>
    <row r="151" spans="1:6" ht="15">
      <c r="A151" s="52"/>
      <c r="B151" s="53">
        <v>4</v>
      </c>
      <c r="C151" s="52" t="s">
        <v>109</v>
      </c>
      <c r="D151" s="54">
        <f>D152+D164</f>
        <v>1563188</v>
      </c>
      <c r="E151" s="54">
        <v>1057700.48</v>
      </c>
      <c r="F151" s="54">
        <f t="shared" si="5"/>
        <v>67.66303733140224</v>
      </c>
    </row>
    <row r="152" spans="1:6" ht="30">
      <c r="A152" s="52"/>
      <c r="B152" s="74">
        <v>42</v>
      </c>
      <c r="C152" s="75" t="s">
        <v>110</v>
      </c>
      <c r="D152" s="66">
        <f>D153+D162</f>
        <v>1124122</v>
      </c>
      <c r="E152" s="66">
        <v>795253.13</v>
      </c>
      <c r="F152" s="66">
        <f t="shared" si="5"/>
        <v>70.74437916880908</v>
      </c>
    </row>
    <row r="153" spans="1:6" ht="15">
      <c r="A153" s="52"/>
      <c r="B153" s="53">
        <v>422</v>
      </c>
      <c r="C153" s="52" t="s">
        <v>13</v>
      </c>
      <c r="D153" s="54">
        <f>SUM(D154:D161)</f>
        <v>1084272</v>
      </c>
      <c r="E153" s="54">
        <v>791329.38</v>
      </c>
      <c r="F153" s="54">
        <f t="shared" si="5"/>
        <v>72.98255234848821</v>
      </c>
    </row>
    <row r="154" spans="1:6" ht="15">
      <c r="A154" s="55"/>
      <c r="B154" s="56">
        <v>4221</v>
      </c>
      <c r="C154" s="55" t="s">
        <v>146</v>
      </c>
      <c r="D154" s="57">
        <v>172856</v>
      </c>
      <c r="E154" s="57">
        <v>171691</v>
      </c>
      <c r="F154" s="57">
        <f t="shared" si="5"/>
        <v>99.326028601842</v>
      </c>
    </row>
    <row r="155" spans="1:6" ht="15">
      <c r="A155" s="55"/>
      <c r="B155" s="56">
        <v>4222</v>
      </c>
      <c r="C155" s="55" t="s">
        <v>56</v>
      </c>
      <c r="D155" s="57">
        <v>50000</v>
      </c>
      <c r="E155" s="57">
        <v>37366.55</v>
      </c>
      <c r="F155" s="57">
        <f t="shared" si="5"/>
        <v>74.73310000000001</v>
      </c>
    </row>
    <row r="156" spans="1:6" ht="15">
      <c r="A156" s="55"/>
      <c r="B156" s="56">
        <v>4223</v>
      </c>
      <c r="C156" s="55" t="s">
        <v>57</v>
      </c>
      <c r="D156" s="57">
        <v>125295</v>
      </c>
      <c r="E156" s="57">
        <v>75888.9</v>
      </c>
      <c r="F156" s="57">
        <f t="shared" si="5"/>
        <v>60.5681790973303</v>
      </c>
    </row>
    <row r="157" spans="1:6" ht="15">
      <c r="A157" s="55"/>
      <c r="B157" s="56">
        <v>4224</v>
      </c>
      <c r="C157" s="55" t="s">
        <v>58</v>
      </c>
      <c r="D157" s="57">
        <v>598871</v>
      </c>
      <c r="E157" s="57">
        <v>413301.21</v>
      </c>
      <c r="F157" s="57">
        <f t="shared" si="5"/>
        <v>69.01339520531134</v>
      </c>
    </row>
    <row r="158" spans="1:6" ht="15">
      <c r="A158" s="55"/>
      <c r="B158" s="56">
        <v>4225</v>
      </c>
      <c r="C158" s="55" t="s">
        <v>147</v>
      </c>
      <c r="D158" s="57">
        <v>10000</v>
      </c>
      <c r="E158" s="57">
        <v>5940</v>
      </c>
      <c r="F158" s="57">
        <f t="shared" si="5"/>
        <v>59.4</v>
      </c>
    </row>
    <row r="159" spans="1:6" ht="15">
      <c r="A159" s="55"/>
      <c r="B159" s="56">
        <v>4226</v>
      </c>
      <c r="C159" s="55" t="s">
        <v>60</v>
      </c>
      <c r="D159" s="57">
        <v>20000</v>
      </c>
      <c r="E159" s="57">
        <v>6529.6</v>
      </c>
      <c r="F159" s="57">
        <f t="shared" si="5"/>
        <v>32.647999999999996</v>
      </c>
    </row>
    <row r="160" spans="1:6" ht="15">
      <c r="A160" s="55"/>
      <c r="B160" s="56">
        <v>4227</v>
      </c>
      <c r="C160" s="55" t="s">
        <v>148</v>
      </c>
      <c r="D160" s="57">
        <v>100000</v>
      </c>
      <c r="E160" s="57">
        <v>73540.12</v>
      </c>
      <c r="F160" s="57">
        <v>0</v>
      </c>
    </row>
    <row r="161" spans="1:6" ht="15">
      <c r="A161" s="55"/>
      <c r="B161" s="56">
        <v>4231</v>
      </c>
      <c r="C161" s="55" t="s">
        <v>121</v>
      </c>
      <c r="D161" s="57">
        <v>7250</v>
      </c>
      <c r="E161" s="57">
        <v>7272</v>
      </c>
      <c r="F161" s="57"/>
    </row>
    <row r="162" spans="1:6" ht="15">
      <c r="A162" s="52"/>
      <c r="B162" s="53">
        <v>426</v>
      </c>
      <c r="C162" s="52" t="s">
        <v>149</v>
      </c>
      <c r="D162" s="54">
        <f>D163</f>
        <v>39850</v>
      </c>
      <c r="E162" s="54">
        <v>3923.75</v>
      </c>
      <c r="F162" s="54">
        <f aca="true" t="shared" si="6" ref="F162:F170">E162/D162*100</f>
        <v>9.84629861982434</v>
      </c>
    </row>
    <row r="163" spans="1:6" ht="15">
      <c r="A163" s="55"/>
      <c r="B163" s="56">
        <v>4262</v>
      </c>
      <c r="C163" s="55" t="s">
        <v>19</v>
      </c>
      <c r="D163" s="57">
        <v>39850</v>
      </c>
      <c r="E163" s="57">
        <v>3923.75</v>
      </c>
      <c r="F163" s="57">
        <f t="shared" si="6"/>
        <v>9.84629861982434</v>
      </c>
    </row>
    <row r="164" spans="1:6" ht="30">
      <c r="A164" s="52"/>
      <c r="B164" s="74">
        <v>45</v>
      </c>
      <c r="C164" s="75" t="s">
        <v>150</v>
      </c>
      <c r="D164" s="66">
        <f>D165+D167+D169</f>
        <v>439066</v>
      </c>
      <c r="E164" s="66">
        <v>262447.35</v>
      </c>
      <c r="F164" s="66">
        <f t="shared" si="6"/>
        <v>59.77400891893245</v>
      </c>
    </row>
    <row r="165" spans="1:6" ht="15">
      <c r="A165" s="52"/>
      <c r="B165" s="53">
        <v>451</v>
      </c>
      <c r="C165" s="52" t="s">
        <v>151</v>
      </c>
      <c r="D165" s="54">
        <f>D166</f>
        <v>300000</v>
      </c>
      <c r="E165" s="54">
        <v>143506.35</v>
      </c>
      <c r="F165" s="54">
        <f t="shared" si="6"/>
        <v>47.83545</v>
      </c>
    </row>
    <row r="166" spans="1:6" ht="15">
      <c r="A166" s="55"/>
      <c r="B166" s="56">
        <v>4511</v>
      </c>
      <c r="C166" s="55" t="s">
        <v>151</v>
      </c>
      <c r="D166" s="57">
        <v>300000</v>
      </c>
      <c r="E166" s="57">
        <v>143506.35</v>
      </c>
      <c r="F166" s="57">
        <f t="shared" si="6"/>
        <v>47.83545</v>
      </c>
    </row>
    <row r="167" spans="1:6" ht="15">
      <c r="A167" s="52"/>
      <c r="B167" s="53">
        <v>452</v>
      </c>
      <c r="C167" s="52" t="s">
        <v>20</v>
      </c>
      <c r="D167" s="54">
        <f>D168</f>
        <v>20000</v>
      </c>
      <c r="E167" s="54">
        <v>0</v>
      </c>
      <c r="F167" s="54">
        <f t="shared" si="6"/>
        <v>0</v>
      </c>
    </row>
    <row r="168" spans="1:6" ht="15">
      <c r="A168" s="55"/>
      <c r="B168" s="56">
        <v>4521</v>
      </c>
      <c r="C168" s="55" t="s">
        <v>20</v>
      </c>
      <c r="D168" s="57">
        <v>20000</v>
      </c>
      <c r="E168" s="57">
        <v>0</v>
      </c>
      <c r="F168" s="57">
        <f t="shared" si="6"/>
        <v>0</v>
      </c>
    </row>
    <row r="169" spans="1:6" ht="15">
      <c r="A169" s="52"/>
      <c r="B169" s="53">
        <v>454</v>
      </c>
      <c r="C169" s="52" t="s">
        <v>152</v>
      </c>
      <c r="D169" s="54">
        <f>D170</f>
        <v>119066</v>
      </c>
      <c r="E169" s="54">
        <v>118941</v>
      </c>
      <c r="F169" s="54">
        <f t="shared" si="6"/>
        <v>99.89501620949726</v>
      </c>
    </row>
    <row r="170" spans="1:6" ht="15">
      <c r="A170" s="55"/>
      <c r="B170" s="56">
        <v>4541</v>
      </c>
      <c r="C170" s="55" t="s">
        <v>151</v>
      </c>
      <c r="D170" s="57">
        <v>119066</v>
      </c>
      <c r="E170" s="57">
        <v>118941</v>
      </c>
      <c r="F170" s="57">
        <f t="shared" si="6"/>
        <v>99.89501620949726</v>
      </c>
    </row>
    <row r="171" spans="1:6" ht="15">
      <c r="A171" s="49" t="s">
        <v>83</v>
      </c>
      <c r="B171" s="50" t="s">
        <v>168</v>
      </c>
      <c r="C171" s="49" t="s">
        <v>153</v>
      </c>
      <c r="D171" s="51">
        <v>1100000</v>
      </c>
      <c r="E171" s="51">
        <v>976593.09</v>
      </c>
      <c r="F171" s="51">
        <v>88.78</v>
      </c>
    </row>
    <row r="172" spans="1:6" ht="15">
      <c r="A172" s="52"/>
      <c r="B172" s="53">
        <v>3</v>
      </c>
      <c r="C172" s="52" t="s">
        <v>86</v>
      </c>
      <c r="D172" s="54">
        <f>D173</f>
        <v>1100000</v>
      </c>
      <c r="E172" s="54">
        <v>976593.09</v>
      </c>
      <c r="F172" s="54">
        <f>E172/D172*100</f>
        <v>88.78119</v>
      </c>
    </row>
    <row r="173" spans="1:6" ht="15">
      <c r="A173" s="52"/>
      <c r="B173" s="53">
        <v>32</v>
      </c>
      <c r="C173" s="52" t="s">
        <v>87</v>
      </c>
      <c r="D173" s="54">
        <f>D174</f>
        <v>1100000</v>
      </c>
      <c r="E173" s="54">
        <v>976593.09</v>
      </c>
      <c r="F173" s="54">
        <f>E173/D173*100</f>
        <v>88.78119</v>
      </c>
    </row>
    <row r="174" spans="1:6" ht="15">
      <c r="A174" s="52"/>
      <c r="B174" s="53">
        <v>322</v>
      </c>
      <c r="C174" s="52" t="s">
        <v>9</v>
      </c>
      <c r="D174" s="54">
        <f>D175</f>
        <v>1100000</v>
      </c>
      <c r="E174" s="54">
        <v>976593.09</v>
      </c>
      <c r="F174" s="54">
        <f>E174/D174*100</f>
        <v>88.78119</v>
      </c>
    </row>
    <row r="175" spans="1:6" ht="15">
      <c r="A175" s="55"/>
      <c r="B175" s="56">
        <v>3222</v>
      </c>
      <c r="C175" s="55" t="s">
        <v>39</v>
      </c>
      <c r="D175" s="57">
        <v>1100000</v>
      </c>
      <c r="E175" s="57">
        <v>976593.09</v>
      </c>
      <c r="F175" s="57">
        <f>E175/D175*100</f>
        <v>88.78119</v>
      </c>
    </row>
    <row r="176" spans="1:6" ht="30">
      <c r="A176" s="76" t="s">
        <v>83</v>
      </c>
      <c r="B176" s="77" t="s">
        <v>169</v>
      </c>
      <c r="C176" s="49" t="s">
        <v>154</v>
      </c>
      <c r="D176" s="78">
        <v>31000</v>
      </c>
      <c r="E176" s="78">
        <v>27591.72</v>
      </c>
      <c r="F176" s="78">
        <v>89.01</v>
      </c>
    </row>
    <row r="177" spans="1:6" ht="15">
      <c r="A177" s="52"/>
      <c r="B177" s="53">
        <v>4</v>
      </c>
      <c r="C177" s="52" t="s">
        <v>109</v>
      </c>
      <c r="D177" s="54">
        <f>D178</f>
        <v>31000</v>
      </c>
      <c r="E177" s="54">
        <v>27591.72</v>
      </c>
      <c r="F177" s="54">
        <f>E177/D177*100</f>
        <v>89.00554838709678</v>
      </c>
    </row>
    <row r="178" spans="1:6" ht="15">
      <c r="A178" s="52"/>
      <c r="B178" s="53">
        <v>42</v>
      </c>
      <c r="C178" s="52" t="s">
        <v>109</v>
      </c>
      <c r="D178" s="54">
        <f>D179</f>
        <v>31000</v>
      </c>
      <c r="E178" s="54">
        <v>27591.72</v>
      </c>
      <c r="F178" s="54">
        <f>E178/D178*100</f>
        <v>89.00554838709678</v>
      </c>
    </row>
    <row r="179" spans="1:6" ht="15">
      <c r="A179" s="52"/>
      <c r="B179" s="53">
        <v>422</v>
      </c>
      <c r="C179" s="52" t="s">
        <v>155</v>
      </c>
      <c r="D179" s="54">
        <f>D180</f>
        <v>31000</v>
      </c>
      <c r="E179" s="54">
        <v>27591.72</v>
      </c>
      <c r="F179" s="54">
        <f>E179/D179*100</f>
        <v>89.00554838709678</v>
      </c>
    </row>
    <row r="180" spans="1:6" ht="15">
      <c r="A180" s="55"/>
      <c r="B180" s="56">
        <v>4227</v>
      </c>
      <c r="C180" s="55" t="s">
        <v>57</v>
      </c>
      <c r="D180" s="57">
        <v>31000</v>
      </c>
      <c r="E180" s="57">
        <v>27591.72</v>
      </c>
      <c r="F180" s="57">
        <f>E180/D180*100</f>
        <v>89.00554838709678</v>
      </c>
    </row>
    <row r="181" spans="1:6" ht="15">
      <c r="A181" s="49" t="s">
        <v>83</v>
      </c>
      <c r="B181" s="50" t="s">
        <v>170</v>
      </c>
      <c r="C181" s="49" t="s">
        <v>156</v>
      </c>
      <c r="D181" s="51">
        <v>800000</v>
      </c>
      <c r="E181" s="51">
        <v>682280.74</v>
      </c>
      <c r="F181" s="51">
        <v>85.28</v>
      </c>
    </row>
    <row r="182" spans="1:6" ht="15">
      <c r="A182" s="52"/>
      <c r="B182" s="53">
        <v>3</v>
      </c>
      <c r="C182" s="52" t="s">
        <v>86</v>
      </c>
      <c r="D182" s="54">
        <v>800000</v>
      </c>
      <c r="E182" s="54">
        <v>682280.74</v>
      </c>
      <c r="F182" s="54">
        <f aca="true" t="shared" si="7" ref="F182:F187">E182/D182*100</f>
        <v>85.2850925</v>
      </c>
    </row>
    <row r="183" spans="1:6" ht="15">
      <c r="A183" s="52"/>
      <c r="B183" s="53">
        <v>31</v>
      </c>
      <c r="C183" s="52" t="s">
        <v>92</v>
      </c>
      <c r="D183" s="54">
        <v>800000</v>
      </c>
      <c r="E183" s="54">
        <v>682280.74</v>
      </c>
      <c r="F183" s="54">
        <f t="shared" si="7"/>
        <v>85.2850925</v>
      </c>
    </row>
    <row r="184" spans="1:6" ht="15">
      <c r="A184" s="52"/>
      <c r="B184" s="53">
        <v>311</v>
      </c>
      <c r="C184" s="52" t="s">
        <v>211</v>
      </c>
      <c r="D184" s="54">
        <v>687000</v>
      </c>
      <c r="E184" s="54">
        <v>593015.6</v>
      </c>
      <c r="F184" s="54">
        <f t="shared" si="7"/>
        <v>86.3195924308588</v>
      </c>
    </row>
    <row r="185" spans="1:6" ht="15">
      <c r="A185" s="55"/>
      <c r="B185" s="56">
        <v>3111</v>
      </c>
      <c r="C185" s="55" t="s">
        <v>157</v>
      </c>
      <c r="D185" s="57">
        <v>0</v>
      </c>
      <c r="E185" s="57">
        <v>0</v>
      </c>
      <c r="F185" s="57">
        <v>0</v>
      </c>
    </row>
    <row r="186" spans="1:6" ht="15">
      <c r="A186" s="55"/>
      <c r="B186" s="56">
        <v>3114</v>
      </c>
      <c r="C186" s="55" t="s">
        <v>126</v>
      </c>
      <c r="D186" s="57">
        <v>687000</v>
      </c>
      <c r="E186" s="57">
        <v>593015.6</v>
      </c>
      <c r="F186" s="57">
        <f t="shared" si="7"/>
        <v>86.3195924308588</v>
      </c>
    </row>
    <row r="187" spans="1:6" ht="15">
      <c r="A187" s="55"/>
      <c r="B187" s="56">
        <v>313</v>
      </c>
      <c r="C187" s="55" t="s">
        <v>95</v>
      </c>
      <c r="D187" s="57">
        <v>113000</v>
      </c>
      <c r="E187" s="57">
        <v>89265.14</v>
      </c>
      <c r="F187" s="57">
        <f t="shared" si="7"/>
        <v>78.99569911504425</v>
      </c>
    </row>
    <row r="188" spans="1:6" ht="15">
      <c r="A188" s="67"/>
      <c r="B188" s="56">
        <v>3132</v>
      </c>
      <c r="C188" s="55" t="s">
        <v>96</v>
      </c>
      <c r="D188" s="145">
        <v>113000</v>
      </c>
      <c r="E188" s="57">
        <v>89265.14</v>
      </c>
      <c r="F188" s="57">
        <f>E188/D188*100</f>
        <v>78.99569911504425</v>
      </c>
    </row>
    <row r="189" spans="1:6" ht="15">
      <c r="A189" s="49" t="s">
        <v>83</v>
      </c>
      <c r="B189" s="50" t="s">
        <v>171</v>
      </c>
      <c r="C189" s="49" t="s">
        <v>158</v>
      </c>
      <c r="D189" s="51">
        <v>54521</v>
      </c>
      <c r="E189" s="51">
        <v>54520.75</v>
      </c>
      <c r="F189" s="51">
        <v>100</v>
      </c>
    </row>
    <row r="190" spans="1:6" ht="15">
      <c r="A190" s="52"/>
      <c r="B190" s="53">
        <v>4</v>
      </c>
      <c r="C190" s="52" t="s">
        <v>109</v>
      </c>
      <c r="D190" s="54">
        <f>D191</f>
        <v>54521</v>
      </c>
      <c r="E190" s="54">
        <v>54520.75</v>
      </c>
      <c r="F190" s="54">
        <v>100</v>
      </c>
    </row>
    <row r="191" spans="1:6" ht="15">
      <c r="A191" s="52"/>
      <c r="B191" s="53">
        <v>42</v>
      </c>
      <c r="C191" s="52" t="s">
        <v>109</v>
      </c>
      <c r="D191" s="54">
        <f>D192+D196</f>
        <v>54521</v>
      </c>
      <c r="E191" s="54">
        <v>54520.75</v>
      </c>
      <c r="F191" s="54">
        <v>100</v>
      </c>
    </row>
    <row r="192" spans="1:6" ht="15">
      <c r="A192" s="52"/>
      <c r="B192" s="53">
        <v>422</v>
      </c>
      <c r="C192" s="52" t="s">
        <v>155</v>
      </c>
      <c r="D192" s="54">
        <f>SUM(D193:D195)</f>
        <v>44371</v>
      </c>
      <c r="E192" s="54">
        <v>44370.75</v>
      </c>
      <c r="F192" s="54">
        <v>100</v>
      </c>
    </row>
    <row r="193" spans="1:6" ht="15">
      <c r="A193" s="55"/>
      <c r="B193" s="56">
        <v>4221</v>
      </c>
      <c r="C193" s="55" t="s">
        <v>159</v>
      </c>
      <c r="D193" s="57">
        <v>27144</v>
      </c>
      <c r="E193" s="57">
        <v>27143.75</v>
      </c>
      <c r="F193" s="57">
        <v>100</v>
      </c>
    </row>
    <row r="194" spans="1:6" ht="15">
      <c r="A194" s="67"/>
      <c r="B194" s="56">
        <v>4224</v>
      </c>
      <c r="C194" s="55" t="s">
        <v>160</v>
      </c>
      <c r="D194" s="68">
        <v>1129</v>
      </c>
      <c r="E194" s="68">
        <v>1129</v>
      </c>
      <c r="F194" s="68">
        <v>100</v>
      </c>
    </row>
    <row r="195" spans="1:6" ht="15">
      <c r="A195" s="67"/>
      <c r="B195" s="56">
        <v>4227</v>
      </c>
      <c r="C195" s="55" t="s">
        <v>57</v>
      </c>
      <c r="D195" s="68">
        <v>16098</v>
      </c>
      <c r="E195" s="68">
        <v>16098</v>
      </c>
      <c r="F195" s="68">
        <v>100</v>
      </c>
    </row>
    <row r="196" spans="1:6" ht="15">
      <c r="A196" s="67"/>
      <c r="B196" s="53">
        <v>426</v>
      </c>
      <c r="C196" s="52" t="s">
        <v>19</v>
      </c>
      <c r="D196" s="69">
        <v>10150</v>
      </c>
      <c r="E196" s="69">
        <v>10150</v>
      </c>
      <c r="F196" s="69">
        <v>100</v>
      </c>
    </row>
    <row r="197" spans="1:6" ht="15">
      <c r="A197" s="67"/>
      <c r="B197" s="56">
        <v>4262</v>
      </c>
      <c r="C197" s="55" t="s">
        <v>19</v>
      </c>
      <c r="D197" s="68">
        <v>10150</v>
      </c>
      <c r="E197" s="68">
        <v>10150</v>
      </c>
      <c r="F197" s="68">
        <v>100</v>
      </c>
    </row>
    <row r="198" spans="1:6" ht="15">
      <c r="A198" s="49" t="s">
        <v>83</v>
      </c>
      <c r="B198" s="50" t="s">
        <v>172</v>
      </c>
      <c r="C198" s="49" t="s">
        <v>161</v>
      </c>
      <c r="D198" s="51">
        <v>36168140</v>
      </c>
      <c r="E198" s="51">
        <v>5963147.44</v>
      </c>
      <c r="F198" s="51">
        <v>16.49</v>
      </c>
    </row>
    <row r="199" spans="1:6" ht="15">
      <c r="A199" s="52"/>
      <c r="B199" s="53">
        <v>3</v>
      </c>
      <c r="C199" s="52" t="s">
        <v>86</v>
      </c>
      <c r="D199" s="54">
        <v>9168140</v>
      </c>
      <c r="E199" s="54">
        <v>5963147.44</v>
      </c>
      <c r="F199" s="54">
        <f>E199/D199*100</f>
        <v>65.04206349379483</v>
      </c>
    </row>
    <row r="200" spans="1:6" ht="15">
      <c r="A200" s="52"/>
      <c r="B200" s="53">
        <v>31</v>
      </c>
      <c r="C200" s="52" t="s">
        <v>162</v>
      </c>
      <c r="D200" s="54">
        <v>9003314</v>
      </c>
      <c r="E200" s="54">
        <v>644813</v>
      </c>
      <c r="F200" s="54">
        <f aca="true" t="shared" si="8" ref="F200:F208">E200/D200*100</f>
        <v>7.1619516991187915</v>
      </c>
    </row>
    <row r="201" spans="1:6" ht="15">
      <c r="A201" s="52"/>
      <c r="B201" s="53">
        <v>311</v>
      </c>
      <c r="C201" s="52" t="s">
        <v>163</v>
      </c>
      <c r="D201" s="54">
        <v>5820334</v>
      </c>
      <c r="E201" s="54">
        <v>552773.6</v>
      </c>
      <c r="F201" s="54">
        <f t="shared" si="8"/>
        <v>9.49728314560642</v>
      </c>
    </row>
    <row r="202" spans="1:6" ht="15">
      <c r="A202" s="52"/>
      <c r="B202" s="56">
        <v>3111</v>
      </c>
      <c r="C202" s="55" t="s">
        <v>157</v>
      </c>
      <c r="D202" s="57">
        <v>5820334</v>
      </c>
      <c r="E202" s="57">
        <v>552773.6</v>
      </c>
      <c r="F202" s="54">
        <f t="shared" si="8"/>
        <v>9.49728314560642</v>
      </c>
    </row>
    <row r="203" spans="1:6" ht="15">
      <c r="A203" s="52"/>
      <c r="B203" s="56">
        <v>3114</v>
      </c>
      <c r="C203" s="55" t="s">
        <v>126</v>
      </c>
      <c r="D203" s="57">
        <v>2013000</v>
      </c>
      <c r="E203" s="57">
        <v>0</v>
      </c>
      <c r="F203" s="54">
        <f t="shared" si="8"/>
        <v>0</v>
      </c>
    </row>
    <row r="204" spans="1:6" ht="15">
      <c r="A204" s="52"/>
      <c r="B204" s="53">
        <v>313</v>
      </c>
      <c r="C204" s="52" t="s">
        <v>164</v>
      </c>
      <c r="D204" s="54">
        <v>1169980</v>
      </c>
      <c r="E204" s="54">
        <v>92039.4</v>
      </c>
      <c r="F204" s="54">
        <f t="shared" si="8"/>
        <v>7.866749858971948</v>
      </c>
    </row>
    <row r="205" spans="1:6" ht="15">
      <c r="A205" s="52"/>
      <c r="B205" s="56">
        <v>3132</v>
      </c>
      <c r="C205" s="55" t="s">
        <v>96</v>
      </c>
      <c r="D205" s="57">
        <v>1169980</v>
      </c>
      <c r="E205" s="57">
        <v>92039.4</v>
      </c>
      <c r="F205" s="54">
        <f t="shared" si="8"/>
        <v>7.866749858971948</v>
      </c>
    </row>
    <row r="206" spans="1:6" ht="15">
      <c r="A206" s="52"/>
      <c r="B206" s="53">
        <v>322</v>
      </c>
      <c r="C206" s="52" t="s">
        <v>9</v>
      </c>
      <c r="D206" s="54">
        <v>164826</v>
      </c>
      <c r="E206" s="54">
        <v>5318334.44</v>
      </c>
      <c r="F206" s="54">
        <f t="shared" si="8"/>
        <v>3226.6356278742437</v>
      </c>
    </row>
    <row r="207" spans="1:6" ht="15">
      <c r="A207" s="55"/>
      <c r="B207" s="56">
        <v>3222</v>
      </c>
      <c r="C207" s="55" t="s">
        <v>39</v>
      </c>
      <c r="D207" s="57">
        <v>164826</v>
      </c>
      <c r="E207" s="57">
        <v>5318334.44</v>
      </c>
      <c r="F207" s="54">
        <f t="shared" si="8"/>
        <v>3226.6356278742437</v>
      </c>
    </row>
    <row r="208" spans="1:6" ht="15">
      <c r="A208" s="52"/>
      <c r="B208" s="53">
        <v>9222</v>
      </c>
      <c r="C208" s="52" t="s">
        <v>165</v>
      </c>
      <c r="D208" s="54">
        <v>27000000</v>
      </c>
      <c r="E208" s="54">
        <v>0</v>
      </c>
      <c r="F208" s="54">
        <f t="shared" si="8"/>
        <v>0</v>
      </c>
    </row>
    <row r="209" spans="1:6" ht="12.75">
      <c r="A209" s="35"/>
      <c r="B209" s="36"/>
      <c r="C209" s="35"/>
      <c r="D209" s="37"/>
      <c r="E209" s="37"/>
      <c r="F209" s="37"/>
    </row>
    <row r="210" spans="1:6" ht="15">
      <c r="A210" s="70"/>
      <c r="B210" s="71"/>
      <c r="C210" s="70"/>
      <c r="D210" s="72"/>
      <c r="E210" s="72"/>
      <c r="F210" s="72"/>
    </row>
    <row r="211" spans="1:6" ht="12.75">
      <c r="A211" s="32"/>
      <c r="B211" s="33"/>
      <c r="C211" s="32"/>
      <c r="D211" s="34"/>
      <c r="E211" s="34"/>
      <c r="F211" s="34"/>
    </row>
    <row r="212" spans="1:6" ht="12.75">
      <c r="A212" s="35"/>
      <c r="B212" s="36"/>
      <c r="C212" s="35"/>
      <c r="D212" s="37"/>
      <c r="E212" s="37"/>
      <c r="F212" s="37"/>
    </row>
    <row r="213" spans="1:6" ht="12.75">
      <c r="A213" s="35"/>
      <c r="B213" s="36"/>
      <c r="C213" s="35"/>
      <c r="D213" s="37"/>
      <c r="E213" s="37"/>
      <c r="F213" s="37"/>
    </row>
    <row r="214" spans="1:6" ht="12.75">
      <c r="A214" s="35"/>
      <c r="B214" s="36"/>
      <c r="C214" s="35"/>
      <c r="D214" s="37"/>
      <c r="E214" s="37"/>
      <c r="F214" s="37"/>
    </row>
    <row r="215" spans="1:6" ht="12.75">
      <c r="A215" s="32"/>
      <c r="B215" s="33"/>
      <c r="C215" s="32"/>
      <c r="D215" s="34"/>
      <c r="E215" s="34"/>
      <c r="F215" s="34"/>
    </row>
    <row r="216" spans="1:6" ht="12.75">
      <c r="A216" s="32"/>
      <c r="B216" s="33"/>
      <c r="C216" s="32"/>
      <c r="D216" s="34"/>
      <c r="E216" s="34"/>
      <c r="F216" s="34"/>
    </row>
    <row r="217" spans="1:6" ht="12.75">
      <c r="A217" s="35"/>
      <c r="B217" s="36"/>
      <c r="C217" s="35"/>
      <c r="D217" s="37"/>
      <c r="E217" s="37"/>
      <c r="F217" s="37"/>
    </row>
    <row r="218" spans="4:6" ht="12.75">
      <c r="D218" s="38"/>
      <c r="E218" s="38"/>
      <c r="F218" s="38"/>
    </row>
    <row r="219" spans="4:6" ht="12.75">
      <c r="D219" s="38"/>
      <c r="E219" s="38"/>
      <c r="F219" s="38"/>
    </row>
    <row r="220" spans="4:6" ht="12.75">
      <c r="D220" s="38"/>
      <c r="E220" s="38"/>
      <c r="F220" s="38"/>
    </row>
    <row r="221" spans="4:6" ht="12.75">
      <c r="D221" s="38"/>
      <c r="E221" s="38"/>
      <c r="F221" s="38"/>
    </row>
    <row r="222" spans="4:6" ht="12.75">
      <c r="D222" s="38"/>
      <c r="E222" s="38"/>
      <c r="F222" s="38"/>
    </row>
    <row r="223" spans="4:6" ht="12.75">
      <c r="D223" s="38"/>
      <c r="E223" s="38"/>
      <c r="F223" s="38"/>
    </row>
    <row r="224" spans="4:6" ht="12.75">
      <c r="D224" s="38"/>
      <c r="E224" s="38"/>
      <c r="F224" s="38"/>
    </row>
    <row r="225" spans="4:6" ht="12.75">
      <c r="D225" s="38"/>
      <c r="E225" s="38"/>
      <c r="F225" s="38"/>
    </row>
    <row r="226" spans="4:6" ht="12.75">
      <c r="D226" s="38"/>
      <c r="E226" s="38"/>
      <c r="F226" s="38"/>
    </row>
    <row r="227" spans="4:6" ht="12.75">
      <c r="D227" s="38"/>
      <c r="E227" s="38"/>
      <c r="F227" s="38"/>
    </row>
    <row r="228" spans="4:6" ht="12.75">
      <c r="D228" s="38"/>
      <c r="E228" s="38"/>
      <c r="F228" s="38"/>
    </row>
    <row r="229" spans="4:6" ht="12.75">
      <c r="D229" s="38"/>
      <c r="E229" s="38"/>
      <c r="F229" s="38"/>
    </row>
    <row r="230" spans="4:6" ht="12.75">
      <c r="D230" s="38"/>
      <c r="E230" s="38"/>
      <c r="F230" s="38"/>
    </row>
    <row r="231" spans="4:6" ht="12.75">
      <c r="D231" s="38"/>
      <c r="E231" s="38"/>
      <c r="F231" s="38"/>
    </row>
    <row r="232" spans="4:6" ht="12.75">
      <c r="D232" s="38"/>
      <c r="E232" s="38"/>
      <c r="F232" s="38"/>
    </row>
    <row r="233" spans="4:6" ht="12.75">
      <c r="D233" s="38"/>
      <c r="E233" s="38"/>
      <c r="F233" s="38"/>
    </row>
    <row r="234" spans="4:6" ht="12.75">
      <c r="D234" s="38"/>
      <c r="E234" s="38"/>
      <c r="F234" s="38"/>
    </row>
    <row r="235" spans="4:6" ht="12.75">
      <c r="D235" s="38"/>
      <c r="E235" s="38"/>
      <c r="F235" s="38"/>
    </row>
    <row r="236" spans="4:6" ht="12.75">
      <c r="D236" s="38"/>
      <c r="E236" s="38"/>
      <c r="F236" s="38"/>
    </row>
    <row r="237" spans="4:6" ht="12.75">
      <c r="D237" s="38"/>
      <c r="E237" s="38"/>
      <c r="F237" s="38"/>
    </row>
    <row r="238" spans="4:6" ht="12.75">
      <c r="D238" s="38"/>
      <c r="E238" s="38"/>
      <c r="F238" s="38"/>
    </row>
    <row r="239" spans="4:6" ht="12.75">
      <c r="D239" s="39"/>
      <c r="E239" s="39"/>
      <c r="F239" s="39"/>
    </row>
  </sheetData>
  <sheetProtection/>
  <mergeCells count="7">
    <mergeCell ref="A1:D1"/>
    <mergeCell ref="A2:D2"/>
    <mergeCell ref="A3:F3"/>
    <mergeCell ref="A5:D5"/>
    <mergeCell ref="E6:E7"/>
    <mergeCell ref="D6:D7"/>
    <mergeCell ref="F6:F7"/>
  </mergeCells>
  <printOptions/>
  <pageMargins left="0.7" right="0.7" top="0.75" bottom="0.75" header="0.3" footer="0.3"/>
  <pageSetup fitToHeight="0" fitToWidth="1" horizontalDpi="600" verticalDpi="6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27" sqref="M27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Dijana Dasovic</cp:lastModifiedBy>
  <cp:lastPrinted>2023-03-24T09:41:25Z</cp:lastPrinted>
  <dcterms:created xsi:type="dcterms:W3CDTF">2013-09-11T11:00:21Z</dcterms:created>
  <dcterms:modified xsi:type="dcterms:W3CDTF">2023-03-24T09:41:59Z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Prilog_1._Model prijedloga financijskog plana proračunskog korisnika proračuna.xls</vt:lpwstr>
  </property>
</Properties>
</file>